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kblankenship\Downloads\"/>
    </mc:Choice>
  </mc:AlternateContent>
  <bookViews>
    <workbookView xWindow="-15" yWindow="10050" windowWidth="25230" windowHeight="4125" tabRatio="826" activeTab="1"/>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G3" i="86" l="1"/>
  <c r="B158" i="87" l="1"/>
  <c r="C158" i="87" s="1"/>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s="1"/>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s="1"/>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c r="B5984" i="87"/>
  <c r="C5984" i="87" s="1"/>
  <c r="B5989" i="87"/>
  <c r="C5989" i="87" s="1"/>
  <c r="B5996" i="87"/>
  <c r="C5996" i="87"/>
  <c r="B5997" i="87"/>
  <c r="C5997" i="87" s="1"/>
  <c r="B5998" i="87"/>
  <c r="C5998" i="87"/>
  <c r="B5999" i="87"/>
  <c r="C5999" i="87" s="1"/>
  <c r="B6000" i="87"/>
  <c r="C6000" i="87"/>
  <c r="B6001" i="87"/>
  <c r="C6001" i="87" s="1"/>
  <c r="B6006" i="87"/>
  <c r="C6006" i="87"/>
  <c r="B6007" i="87"/>
  <c r="C6007" i="87" s="1"/>
  <c r="B6008" i="87"/>
  <c r="C6008" i="87"/>
  <c r="B6009" i="87"/>
  <c r="C6009" i="87" s="1"/>
  <c r="B6010" i="87"/>
  <c r="C6010" i="87"/>
  <c r="B6012" i="87"/>
  <c r="C6012" i="87" s="1"/>
  <c r="B6013" i="87"/>
  <c r="C6013" i="87"/>
  <c r="B6015" i="87"/>
  <c r="C6015" i="87" s="1"/>
  <c r="B6016" i="87"/>
  <c r="C6016" i="87"/>
  <c r="B6017" i="87"/>
  <c r="C6017" i="87" s="1"/>
  <c r="B6018" i="87"/>
  <c r="C6018" i="87"/>
  <c r="B6019" i="87"/>
  <c r="C6019" i="87" s="1"/>
  <c r="B6020" i="87"/>
  <c r="C6020" i="87"/>
  <c r="B6021" i="87"/>
  <c r="C6021" i="87" s="1"/>
  <c r="B6022" i="87"/>
  <c r="C6022" i="87"/>
  <c r="B6023" i="87"/>
  <c r="C6023" i="87" s="1"/>
  <c r="B6024" i="87"/>
  <c r="C6024" i="87"/>
  <c r="B6025" i="87"/>
  <c r="C6025" i="87" s="1"/>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s="1"/>
  <c r="V10" i="89"/>
  <c r="Z10" i="89" s="1"/>
  <c r="X10" i="89"/>
  <c r="L11" i="89"/>
  <c r="Q11" i="89"/>
  <c r="Y11" i="89"/>
  <c r="V11" i="89"/>
  <c r="X11" i="89"/>
  <c r="Z11" i="89"/>
  <c r="L12" i="89"/>
  <c r="Q12" i="89"/>
  <c r="Y12" i="89" s="1"/>
  <c r="V12" i="89"/>
  <c r="Z12" i="89" s="1"/>
  <c r="X12" i="89"/>
  <c r="H13" i="89"/>
  <c r="I13" i="89"/>
  <c r="J13" i="89"/>
  <c r="K13" i="89"/>
  <c r="K22" i="89" s="1"/>
  <c r="M13" i="89"/>
  <c r="N13" i="89"/>
  <c r="O13" i="89"/>
  <c r="P13" i="89"/>
  <c r="R13" i="89"/>
  <c r="S13" i="89"/>
  <c r="T13" i="89"/>
  <c r="U13" i="89"/>
  <c r="U22" i="89" s="1"/>
  <c r="L15" i="89"/>
  <c r="X15" i="89" s="1"/>
  <c r="Q15" i="89"/>
  <c r="Y15" i="89" s="1"/>
  <c r="V15" i="89"/>
  <c r="Z15" i="89" s="1"/>
  <c r="L16" i="89"/>
  <c r="Q16" i="89"/>
  <c r="Y16" i="89" s="1"/>
  <c r="V16" i="89"/>
  <c r="Z16" i="89" s="1"/>
  <c r="X16" i="89"/>
  <c r="L17" i="89"/>
  <c r="X17" i="89" s="1"/>
  <c r="Q17" i="89"/>
  <c r="Y17" i="89" s="1"/>
  <c r="V17" i="89"/>
  <c r="Z17" i="89" s="1"/>
  <c r="L18" i="89"/>
  <c r="X18" i="89" s="1"/>
  <c r="Q18" i="89"/>
  <c r="Y18" i="89" s="1"/>
  <c r="V18" i="89"/>
  <c r="Z18" i="89"/>
  <c r="L19" i="89"/>
  <c r="X19" i="89" s="1"/>
  <c r="Q19" i="89"/>
  <c r="Y19" i="89" s="1"/>
  <c r="V19" i="89"/>
  <c r="Z19" i="89" s="1"/>
  <c r="L20" i="89"/>
  <c r="X20" i="89" s="1"/>
  <c r="Q20" i="89"/>
  <c r="Y20" i="89" s="1"/>
  <c r="V20" i="89"/>
  <c r="Z20" i="89"/>
  <c r="H21" i="89"/>
  <c r="H22" i="89" s="1"/>
  <c r="I21" i="89"/>
  <c r="J21" i="89"/>
  <c r="M21" i="89"/>
  <c r="M22" i="89" s="1"/>
  <c r="N21" i="89"/>
  <c r="O21" i="89"/>
  <c r="O22" i="89" s="1"/>
  <c r="R21" i="89"/>
  <c r="S21" i="89"/>
  <c r="T21" i="89"/>
  <c r="V21" i="89" s="1"/>
  <c r="Z21" i="89" s="1"/>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B6436" i="87" s="1"/>
  <c r="C6436" i="87" s="1"/>
  <c r="H100" i="30"/>
  <c r="B6437" i="87" s="1"/>
  <c r="C6437" i="87" s="1"/>
  <c r="K101" i="30"/>
  <c r="B2030" i="87" s="1"/>
  <c r="C2030" i="87" s="1"/>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B1207" i="87" s="1"/>
  <c r="C1207" i="87" s="1"/>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5" i="87" s="1"/>
  <c r="C1485" i="87"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s="1"/>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s="1"/>
  <c r="C134" i="87" s="1"/>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C24" i="89" s="1"/>
  <c r="F46" i="73"/>
  <c r="E24" i="89" s="1"/>
  <c r="G46" i="73"/>
  <c r="B3201" i="87" s="1"/>
  <c r="C3201" i="87" s="1"/>
  <c r="H46" i="73"/>
  <c r="B3239" i="87" s="1"/>
  <c r="C3239" i="87" s="1"/>
  <c r="I46" i="73"/>
  <c r="B3260" i="87" s="1"/>
  <c r="C3260" i="87" s="1"/>
  <c r="J46" i="73"/>
  <c r="K46" i="73"/>
  <c r="B3527" i="87" s="1"/>
  <c r="C3527" i="87" s="1"/>
  <c r="I50" i="73"/>
  <c r="I79" i="73" s="1"/>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I352" i="30"/>
  <c r="I367" i="30" s="1"/>
  <c r="K93" i="73" s="1"/>
  <c r="E352" i="30"/>
  <c r="H149" i="30"/>
  <c r="B1215" i="87" s="1"/>
  <c r="C1215" i="87" s="1"/>
  <c r="S22" i="89"/>
  <c r="I22" i="89"/>
  <c r="H21" i="85"/>
  <c r="J21" i="85" s="1"/>
  <c r="D25" i="89"/>
  <c r="H25" i="85"/>
  <c r="J25" i="85" s="1"/>
  <c r="C18" i="76"/>
  <c r="C14" i="76"/>
  <c r="B6590" i="87"/>
  <c r="C6590" i="87" s="1"/>
  <c r="B6909" i="87"/>
  <c r="B5104" i="87"/>
  <c r="C5104" i="87" s="1"/>
  <c r="K18" i="73"/>
  <c r="B11" i="87" s="1"/>
  <c r="C11" i="87" s="1"/>
  <c r="B6575" i="87"/>
  <c r="C6575" i="87" s="1"/>
  <c r="B6568" i="87"/>
  <c r="C6568" i="87" s="1"/>
  <c r="B155" i="87"/>
  <c r="C155" i="87" s="1"/>
  <c r="B6594" i="87"/>
  <c r="C6594" i="87" s="1"/>
  <c r="B6014" i="87"/>
  <c r="C6014" i="87" s="1"/>
  <c r="F80" i="73"/>
  <c r="B3198" i="87" s="1"/>
  <c r="C3198" i="87" s="1"/>
  <c r="B3606" i="87"/>
  <c r="C3606" i="87" s="1"/>
  <c r="B3666" i="87"/>
  <c r="C3666" i="87" s="1"/>
  <c r="B1490" i="87"/>
  <c r="C1490" i="87" s="1"/>
  <c r="G312" i="30"/>
  <c r="H91" i="73" s="1"/>
  <c r="K261" i="30"/>
  <c r="B1434" i="87" s="1"/>
  <c r="C1434" i="87" s="1"/>
  <c r="B1426" i="87"/>
  <c r="C1426" i="87" s="1"/>
  <c r="E196" i="30"/>
  <c r="B1295" i="87" s="1"/>
  <c r="C1295" i="87" s="1"/>
  <c r="H139" i="30"/>
  <c r="B1210" i="87" s="1"/>
  <c r="C1210" i="87" s="1"/>
  <c r="B790" i="87"/>
  <c r="C790" i="87" s="1"/>
  <c r="B1429" i="87"/>
  <c r="C1429" i="87" s="1"/>
  <c r="B4099" i="87"/>
  <c r="C4099" i="87" s="1"/>
  <c r="H208" i="30"/>
  <c r="B1318" i="87" s="1"/>
  <c r="C1318" i="87" s="1"/>
  <c r="B1268" i="87"/>
  <c r="C1268" i="87" s="1"/>
  <c r="B1266" i="87"/>
  <c r="C1266" i="87" s="1"/>
  <c r="B906" i="87"/>
  <c r="C906" i="87" s="1"/>
  <c r="B674" i="87"/>
  <c r="C674" i="87" s="1"/>
  <c r="J129" i="30"/>
  <c r="B6386" i="87" s="1"/>
  <c r="C6386" i="87" s="1"/>
  <c r="F129" i="30"/>
  <c r="D129" i="30"/>
  <c r="B1176" i="87" s="1"/>
  <c r="C1176" i="87" s="1"/>
  <c r="H112" i="30"/>
  <c r="B996" i="87" s="1"/>
  <c r="C996" i="87" s="1"/>
  <c r="B1090" i="87"/>
  <c r="C1090" i="87" s="1"/>
  <c r="B1077" i="87"/>
  <c r="C1077" i="87" s="1"/>
  <c r="Q21" i="89"/>
  <c r="Y21" i="89" s="1"/>
  <c r="G7" i="89"/>
  <c r="W7" i="89" s="1"/>
  <c r="J88" i="73"/>
  <c r="B3261" i="87" l="1"/>
  <c r="C3261" i="87" s="1"/>
  <c r="I13" i="86"/>
  <c r="B106" i="87" s="1"/>
  <c r="C106" i="87" s="1"/>
  <c r="V22" i="89"/>
  <c r="Z22" i="89" s="1"/>
  <c r="E46" i="73"/>
  <c r="K47" i="30"/>
  <c r="B1062" i="87" s="1"/>
  <c r="C1062" i="87" s="1"/>
  <c r="N22" i="89"/>
  <c r="Q22" i="89" s="1"/>
  <c r="Y22" i="89" s="1"/>
  <c r="T22" i="89"/>
  <c r="C74" i="30"/>
  <c r="B698" i="87" s="1"/>
  <c r="C698" i="87" s="1"/>
  <c r="C352" i="30"/>
  <c r="F24" i="89"/>
  <c r="K243" i="30"/>
  <c r="B1428" i="87" s="1"/>
  <c r="C1428" i="87" s="1"/>
  <c r="G352" i="30"/>
  <c r="G367" i="30" s="1"/>
  <c r="J80" i="73"/>
  <c r="B6039" i="87" s="1"/>
  <c r="C6039" i="87" s="1"/>
  <c r="B2048" i="87"/>
  <c r="C2048" i="87" s="1"/>
  <c r="H90" i="73"/>
  <c r="B3172" i="87"/>
  <c r="C3172" i="87" s="1"/>
  <c r="C25" i="89"/>
  <c r="C26" i="89" s="1"/>
  <c r="F15" i="73"/>
  <c r="E17" i="89" s="1"/>
  <c r="R22" i="89"/>
  <c r="K65" i="30"/>
  <c r="B1076" i="87" s="1"/>
  <c r="C1076" i="87" s="1"/>
  <c r="H129" i="30"/>
  <c r="Q13" i="89"/>
  <c r="Y13" i="89" s="1"/>
  <c r="G74" i="30"/>
  <c r="G114" i="30" s="1"/>
  <c r="K147" i="30"/>
  <c r="H22" i="85"/>
  <c r="J22" i="85" s="1"/>
  <c r="K33" i="30"/>
  <c r="C13" i="73" s="1"/>
  <c r="B2499" i="87" s="1"/>
  <c r="C2499" i="87" s="1"/>
  <c r="B6566" i="87"/>
  <c r="C6566" i="87" s="1"/>
  <c r="J90" i="73"/>
  <c r="E74" i="30"/>
  <c r="B814" i="87" s="1"/>
  <c r="C814" i="87" s="1"/>
  <c r="D74" i="30"/>
  <c r="D114" i="30" s="1"/>
  <c r="B758" i="87" s="1"/>
  <c r="C758" i="87" s="1"/>
  <c r="C114" i="30"/>
  <c r="B700" i="87" s="1"/>
  <c r="C700"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932" i="87"/>
  <c r="C932" i="87" s="1"/>
  <c r="C91" i="73"/>
  <c r="B2540" i="87"/>
  <c r="C2540" i="87" s="1"/>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B2771" i="87"/>
  <c r="C2771" i="87" s="1"/>
  <c r="H196" i="30"/>
  <c r="B147" i="87"/>
  <c r="C147" i="87" s="1"/>
  <c r="D18" i="73"/>
  <c r="B6" i="87" s="1"/>
  <c r="C6" i="87" s="1"/>
  <c r="B1217" i="87"/>
  <c r="C1217" i="87" s="1"/>
  <c r="K127" i="30"/>
  <c r="B1222" i="87" s="1"/>
  <c r="C122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B2033" i="87" s="1"/>
  <c r="C2033" i="87" s="1"/>
  <c r="K229" i="30"/>
  <c r="K84" i="30"/>
  <c r="I20" i="86"/>
  <c r="B110" i="87" s="1"/>
  <c r="C110" i="87" s="1"/>
  <c r="D151" i="30"/>
  <c r="E114" i="30"/>
  <c r="G80" i="73"/>
  <c r="B3204" i="87" s="1"/>
  <c r="C3204" i="87" s="1"/>
  <c r="C15" i="76"/>
  <c r="I266" i="14"/>
  <c r="B6878" i="87"/>
  <c r="C6878" i="87" s="1"/>
  <c r="J109" i="14"/>
  <c r="B6438" i="87" s="1"/>
  <c r="C6438" i="87" s="1"/>
  <c r="B6565" i="87"/>
  <c r="C6565" i="87" s="1"/>
  <c r="B1367" i="87"/>
  <c r="C1367" i="87" s="1"/>
  <c r="D279" i="30"/>
  <c r="D295" i="30" s="1"/>
  <c r="J210" i="30"/>
  <c r="D210" i="30"/>
  <c r="G151" i="30"/>
  <c r="K53" i="30"/>
  <c r="B1065" i="87" s="1"/>
  <c r="C1065" i="87" s="1"/>
  <c r="B1051" i="87" l="1"/>
  <c r="C1051" i="87" s="1"/>
  <c r="G25" i="89"/>
  <c r="W25" i="89" s="1"/>
  <c r="K149" i="30"/>
  <c r="B6639" i="87"/>
  <c r="C6639" i="87" s="1"/>
  <c r="E80" i="73"/>
  <c r="B3220" i="87" s="1"/>
  <c r="C3220" i="87" s="1"/>
  <c r="B3217" i="87"/>
  <c r="C3217" i="87" s="1"/>
  <c r="B756" i="87"/>
  <c r="C756" i="87" s="1"/>
  <c r="C15" i="89"/>
  <c r="G15" i="89" s="1"/>
  <c r="W15" i="89" s="1"/>
  <c r="C88" i="73"/>
  <c r="B1502" i="87"/>
  <c r="C1502" i="87" s="1"/>
  <c r="F91" i="73"/>
  <c r="F87" i="73"/>
  <c r="C151" i="30"/>
  <c r="B1169" i="87" s="1"/>
  <c r="C1169" i="87" s="1"/>
  <c r="K74" i="30"/>
  <c r="B1086" i="87" s="1"/>
  <c r="C1086" i="87" s="1"/>
  <c r="C87" i="73"/>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1230" i="87" l="1"/>
  <c r="C1230" i="87" s="1"/>
  <c r="D17" i="73"/>
  <c r="K114" i="30"/>
  <c r="B1095" i="87" s="1"/>
  <c r="C1095" i="87" s="1"/>
  <c r="C14" i="73"/>
  <c r="C16" i="89" s="1"/>
  <c r="B5596" i="87"/>
  <c r="C5596" i="87" s="1"/>
  <c r="G267" i="14"/>
  <c r="B5813" i="87" s="1"/>
  <c r="C5813" i="87" s="1"/>
  <c r="I9" i="73"/>
  <c r="I11" i="73" s="1"/>
  <c r="B4071" i="87" s="1"/>
  <c r="C4071"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B1460" i="87"/>
  <c r="C1460" i="87" s="1"/>
  <c r="K296" i="30"/>
  <c r="B1461" i="87" s="1"/>
  <c r="C1461" i="87" s="1"/>
  <c r="B1331" i="87"/>
  <c r="C1331" i="87" s="1"/>
  <c r="E19" i="89"/>
  <c r="B2542" i="87"/>
  <c r="C2542" i="87" s="1"/>
  <c r="B1088" i="87"/>
  <c r="C1088" i="87" s="1"/>
  <c r="C16" i="73"/>
  <c r="B2509" i="87"/>
  <c r="C2509" i="87" s="1"/>
  <c r="D11" i="89"/>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B3169" i="87" l="1"/>
  <c r="C3169" i="87" s="1"/>
  <c r="I22" i="73"/>
  <c r="D19" i="89"/>
  <c r="B2515" i="87"/>
  <c r="C2515" i="87" s="1"/>
  <c r="B2500" i="87"/>
  <c r="C2500" i="87" s="1"/>
  <c r="B2577" i="87"/>
  <c r="C2577" i="87" s="1"/>
  <c r="K175" i="30"/>
  <c r="B1276" i="87" s="1"/>
  <c r="C1276"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G22" i="73" s="1"/>
  <c r="G81" i="73" s="1"/>
  <c r="B1629" i="87" s="1"/>
  <c r="C1629" i="87" s="1"/>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L95" i="73" l="1"/>
  <c r="C13" i="89"/>
  <c r="G13" i="89" s="1"/>
  <c r="W13" i="89" s="1"/>
  <c r="C3" i="93"/>
  <c r="B2511" i="87"/>
  <c r="C2511" i="87" s="1"/>
  <c r="D22" i="73"/>
  <c r="D81" i="73" s="1"/>
  <c r="D4" i="86"/>
  <c r="B29" i="87" s="1"/>
  <c r="C29" i="87" s="1"/>
  <c r="B2549" i="87"/>
  <c r="C2549" i="87" s="1"/>
  <c r="G11" i="73"/>
  <c r="B4069" i="87" s="1"/>
  <c r="C4069" i="87" s="1"/>
  <c r="G4" i="86"/>
  <c r="G11" i="86" s="1"/>
  <c r="E22" i="89"/>
  <c r="E27" i="89" s="1"/>
  <c r="J7" i="89" s="1"/>
  <c r="J27" i="89" s="1"/>
  <c r="O7" i="89" s="1"/>
  <c r="O27" i="89" s="1"/>
  <c r="T7" i="89" s="1"/>
  <c r="T27" i="89" s="1"/>
  <c r="B2556" i="87"/>
  <c r="C2556" i="87" s="1"/>
  <c r="B91" i="87"/>
  <c r="C91" i="87" s="1"/>
  <c r="H11" i="86"/>
  <c r="C11" i="73"/>
  <c r="B4065" i="87" s="1"/>
  <c r="C4065" i="87" s="1"/>
  <c r="C4" i="86"/>
  <c r="B3" i="93"/>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3266" i="87"/>
  <c r="C3266" i="87" s="1"/>
  <c r="E6" i="93"/>
  <c r="B104" i="87"/>
  <c r="C104" i="87" s="1"/>
  <c r="I12" i="86"/>
  <c r="B2517" i="87"/>
  <c r="C2517" i="87" s="1"/>
  <c r="B5995" i="87"/>
  <c r="C5995" i="87" s="1"/>
  <c r="J81" i="73"/>
  <c r="B6040" i="87" s="1"/>
  <c r="C6040" i="87" s="1"/>
  <c r="B6042" i="87"/>
  <c r="C6042" i="87" s="1"/>
  <c r="J11" i="86"/>
  <c r="G21" i="89" l="1"/>
  <c r="W21" i="89" s="1"/>
  <c r="F3" i="93"/>
  <c r="C5" i="93"/>
  <c r="D11" i="86"/>
  <c r="D12" i="86"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B17" i="87"/>
  <c r="C17" i="87" s="1"/>
  <c r="C20" i="86"/>
  <c r="B27" i="87" s="1"/>
  <c r="C27" i="87" s="1"/>
  <c r="B105" i="87"/>
  <c r="C105" i="87" s="1"/>
  <c r="I21" i="86"/>
  <c r="B6054" i="87"/>
  <c r="C6054" i="87" s="1"/>
  <c r="J12" i="86"/>
  <c r="B1587" i="87"/>
  <c r="C1587" i="87" s="1"/>
  <c r="C6" i="93"/>
  <c r="G22" i="89" l="1"/>
  <c r="G27" i="89" s="1"/>
  <c r="W27" i="89" s="1"/>
  <c r="B32" i="87"/>
  <c r="C32" i="87" s="1"/>
  <c r="F5" i="93"/>
  <c r="G21" i="86"/>
  <c r="B90" i="87" s="1"/>
  <c r="C90" i="87" s="1"/>
  <c r="E21" i="86"/>
  <c r="B59" i="87" s="1"/>
  <c r="C59" i="87" s="1"/>
  <c r="F21" i="86"/>
  <c r="B76" i="87" s="1"/>
  <c r="C76" i="87" s="1"/>
  <c r="H21" i="86"/>
  <c r="B94" i="87"/>
  <c r="C94" i="87" s="1"/>
  <c r="B15" i="87"/>
  <c r="C15" i="87" s="1"/>
  <c r="C12" i="86"/>
  <c r="B16" i="87" s="1"/>
  <c r="C16" i="87" s="1"/>
  <c r="H27" i="89"/>
  <c r="M7" i="89" s="1"/>
  <c r="B1573" i="87"/>
  <c r="C1573" i="87" s="1"/>
  <c r="B6" i="93"/>
  <c r="F6" i="93" s="1"/>
  <c r="C36" i="76"/>
  <c r="B111" i="87"/>
  <c r="C111" i="87" s="1"/>
  <c r="J21" i="86"/>
  <c r="B6055" i="87"/>
  <c r="C6055" i="87" s="1"/>
  <c r="B33" i="87"/>
  <c r="C33" i="87" s="1"/>
  <c r="D21" i="86"/>
  <c r="W22" i="89" l="1"/>
  <c r="C34" i="76"/>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B128" i="87" s="1"/>
  <c r="C128" i="87" s="1"/>
  <c r="K21" i="73"/>
  <c r="B4087" i="87" s="1"/>
  <c r="C4087" i="87" s="1"/>
  <c r="K20" i="86" l="1"/>
  <c r="K81" i="73"/>
  <c r="B3534" i="87" s="1"/>
  <c r="C3534" i="87" s="1"/>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<sst xmlns="http://schemas.openxmlformats.org/spreadsheetml/2006/main" count="2580" uniqueCount="907">
  <si>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</si>
  <si>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</si>
  <si>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</si>
  <si>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</si>
  <si>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</si>
  <si>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</si>
  <si>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</si>
  <si>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</si>
  <si>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</si>
  <si>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</si>
  <si>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</si>
  <si>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</si>
  <si>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</si>
  <si>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</si>
  <si>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</si>
  <si>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</si>
  <si>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</si>
  <si>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</si>
  <si>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</si>
  <si>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</si>
  <si>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</si>
  <si>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</si>
  <si>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</si>
  <si>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</si>
  <si>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</si>
  <si>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</si>
  <si>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</si>
  <si>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</si>
  <si>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</si>
  <si>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</si>
  <si>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</si>
  <si>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</si>
  <si>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</si>
  <si>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</si>
  <si>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</si>
  <si>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</si>
  <si>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</si>
  <si>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</si>
  <si>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</si>
  <si>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</si>
  <si>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</si>
  <si>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</si>
  <si>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</si>
  <si>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</si>
  <si>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</si>
  <si>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</si>
  <si>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</si>
  <si>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</si>
  <si>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</si>
  <si>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</si>
  <si>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</si>
  <si>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</si>
  <si>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</si>
  <si>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</si>
  <si>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</si>
  <si>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</si>
  <si>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</si>
  <si>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</si>
  <si>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</si>
  <si>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</si>
  <si>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</si>
  <si>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</si>
  <si>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</si>
  <si>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</si>
  <si>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</si>
  <si>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</si>
  <si>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</si>
  <si>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</si>
  <si>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</si>
  <si>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</si>
  <si>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</si>
  <si>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</si>
  <si>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</si>
  <si>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</si>
  <si>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</si>
  <si>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</si>
  <si>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</si>
  <si>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</si>
  <si>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</si>
  <si>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</si>
  <si>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</si>
  <si>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</si>
  <si>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</si>
  <si>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</si>
  <si>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</si>
  <si>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</si>
  <si>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</si>
  <si>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</si>
  <si>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</si>
  <si>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</si>
  <si>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</si>
  <si>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</si>
  <si>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</si>
  <si>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</si>
  <si>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</si>
  <si>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</si>
  <si>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</si>
  <si>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</si>
  <si>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</si>
  <si>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</si>
  <si>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</si>
  <si>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</si>
  <si>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</si>
  <si>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</si>
  <si>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</si>
  <si>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</si>
  <si>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</si>
  <si>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</si>
  <si>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</si>
  <si>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</si>
  <si>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</si>
  <si>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</si>
  <si>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</si>
  <si>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</si>
  <si>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</si>
  <si>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</si>
  <si>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</si>
  <si>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</si>
  <si>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</si>
  <si>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</si>
  <si>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</si>
  <si>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</si>
  <si>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</si>
  <si>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</si>
  <si>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</si>
  <si>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</si>
  <si>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</si>
  <si>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</si>
  <si>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</si>
  <si>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</si>
  <si>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</si>
  <si>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</si>
  <si>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</si>
  <si>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</si>
  <si>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</si>
  <si>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</si>
  <si>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</si>
  <si>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</si>
  <si>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</si>
  <si>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</si>
  <si>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</si>
  <si>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</si>
  <si>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</si>
  <si>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</si>
  <si>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</si>
  <si>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</si>
  <si>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</si>
  <si>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</si>
  <si>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</si>
  <si>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</si>
  <si>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</si>
  <si>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</si>
  <si>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</si>
  <si>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</si>
  <si>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</si>
  <si>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</si>
  <si>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</si>
  <si>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</si>
  <si>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</si>
  <si>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</si>
  <si>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</si>
  <si>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</si>
  <si>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</si>
  <si>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</si>
  <si>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</si>
  <si>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</si>
  <si>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</si>
  <si>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</si>
  <si>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</si>
  <si>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</si>
  <si>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</si>
  <si>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</si>
  <si>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</si>
  <si>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</si>
  <si>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</si>
  <si>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</si>
  <si>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</si>
  <si>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</si>
  <si>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</si>
  <si>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</si>
  <si>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</si>
  <si>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</si>
  <si>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</si>
  <si>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</si>
  <si>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</si>
  <si>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</si>
  <si>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</si>
  <si>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</si>
  <si>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</si>
  <si>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</si>
  <si>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</si>
  <si>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</si>
  <si>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</si>
  <si>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</si>
  <si>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</si>
  <si>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</si>
  <si>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</si>
  <si>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</si>
  <si>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</si>
  <si>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</si>
  <si>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</si>
  <si>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</si>
  <si>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</si>
  <si>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</si>
  <si>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</si>
  <si>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</si>
  <si>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</si>
  <si>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</si>
  <si>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</si>
  <si>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</si>
  <si>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</si>
  <si>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</si>
  <si>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</si>
  <si>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</si>
  <si>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</si>
  <si>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</si>
  <si>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</si>
  <si>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</si>
  <si>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</si>
  <si>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</si>
  <si>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</si>
  <si>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</si>
  <si>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</si>
  <si>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</si>
  <si>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</si>
  <si>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</si>
  <si>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</si>
  <si>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</si>
  <si>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</si>
  <si>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</si>
  <si>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</si>
  <si>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</si>
  <si>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</si>
  <si>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</si>
  <si>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</si>
  <si>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</si>
  <si>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</si>
  <si>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</si>
  <si>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</si>
  <si>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</si>
  <si>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</si>
  <si>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</si>
  <si>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</si>
  <si>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</si>
  <si>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</si>
  <si>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</si>
  <si>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</si>
  <si>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</si>
  <si>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</si>
  <si>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</si>
  <si>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</si>
  <si>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</si>
  <si>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</si>
  <si>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</si>
  <si>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</si>
  <si>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</si>
  <si>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</si>
  <si>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</si>
  <si>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</si>
  <si>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</si>
  <si>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</si>
  <si>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</si>
  <si>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</si>
  <si>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</si>
  <si>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</si>
  <si>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</si>
  <si>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</si>
  <si>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</si>
  <si>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</si>
  <si>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</si>
  <si>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</si>
  <si>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</si>
  <si>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</si>
  <si>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</si>
  <si>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</si>
  <si>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</si>
  <si>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</si>
  <si>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</si>
  <si>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</si>
  <si>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</si>
  <si>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</si>
  <si>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</si>
  <si>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</si>
  <si>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</si>
  <si>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</si>
  <si>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</si>
  <si>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</si>
  <si>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</si>
  <si>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</si>
  <si>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</si>
  <si>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</si>
  <si>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</si>
  <si>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</si>
  <si>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</si>
  <si>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</si>
  <si>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</si>
  <si>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</si>
  <si>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</si>
  <si>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</si>
  <si>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</si>
  <si>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</si>
  <si>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</si>
  <si>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</si>
  <si>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</si>
  <si>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</si>
  <si>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</si>
  <si>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</si>
  <si>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</si>
  <si>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</si>
  <si>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</si>
  <si>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</si>
  <si>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</si>
  <si>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</si>
  <si>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</si>
  <si>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</si>
  <si>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</si>
  <si>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</si>
  <si>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</si>
  <si>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</si>
  <si>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</si>
  <si>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</si>
  <si>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</si>
  <si>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</si>
  <si>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</si>
  <si>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</si>
  <si>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</si>
  <si>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</si>
  <si>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</si>
  <si>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</si>
  <si>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</si>
  <si>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</si>
  <si>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</si>
  <si>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</si>
  <si>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</si>
  <si>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</si>
  <si>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</si>
  <si>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</si>
  <si>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</si>
  <si>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</si>
  <si>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</si>
  <si>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</si>
  <si>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</si>
  <si>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</si>
  <si>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</si>
  <si>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</si>
  <si>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</si>
  <si>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</si>
  <si>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</si>
  <si>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</si>
  <si>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</si>
  <si>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</si>
  <si>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</si>
  <si>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</si>
  <si>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</si>
  <si>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</si>
  <si>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</si>
  <si>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</si>
  <si>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</si>
  <si>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</si>
  <si>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</si>
  <si>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</si>
  <si>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</si>
  <si>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</si>
  <si>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</si>
  <si>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</si>
  <si>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</si>
  <si>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</si>
  <si>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</si>
  <si>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</si>
  <si>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</si>
  <si>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</si>
  <si>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</si>
  <si>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</si>
  <si>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</si>
  <si>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</si>
  <si>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</si>
  <si>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</si>
  <si>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</si>
  <si>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</si>
  <si>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</si>
  <si>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</si>
  <si>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</si>
  <si>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</si>
  <si>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</si>
  <si>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</si>
  <si>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</si>
  <si>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</si>
  <si>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</si>
  <si>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</si>
  <si>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</si>
  <si>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</si>
  <si>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</si>
  <si>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</si>
  <si>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</si>
  <si>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</si>
  <si>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</si>
  <si>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</si>
  <si>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</si>
  <si>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</si>
  <si>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</si>
  <si>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</si>
  <si>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</si>
  <si>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</si>
  <si>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</si>
  <si>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</si>
  <si>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</si>
  <si>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</si>
  <si>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</si>
  <si>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</si>
  <si>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</si>
  <si>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</si>
  <si>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</si>
  <si>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</si>
  <si>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</si>
  <si>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</si>
  <si>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</si>
  <si>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</si>
  <si>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</si>
  <si>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</si>
  <si>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</si>
  <si>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</si>
  <si>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</si>
  <si>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</si>
  <si>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</si>
  <si>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</si>
  <si>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</si>
  <si>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</si>
  <si>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</si>
  <si>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</si>
  <si>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</si>
  <si>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</si>
  <si>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</si>
  <si>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</si>
  <si>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</si>
  <si>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</si>
  <si>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</si>
  <si>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</si>
  <si>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</si>
  <si>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</si>
  <si>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</si>
  <si>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</si>
  <si>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</si>
  <si>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</si>
  <si>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</si>
  <si>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</si>
  <si>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</si>
  <si>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</si>
  <si>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</si>
  <si>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</si>
  <si>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</si>
  <si>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</si>
  <si>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</si>
  <si>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</si>
  <si>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</si>
  <si>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</si>
  <si>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</si>
  <si>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</si>
  <si>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</si>
  <si>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</si>
  <si>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</si>
  <si>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</si>
  <si>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</si>
  <si>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</si>
  <si>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</si>
  <si>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</si>
  <si>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</si>
  <si>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</si>
  <si>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</si>
  <si>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</si>
  <si>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</si>
  <si>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</si>
  <si>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</si>
  <si>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</si>
  <si>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</si>
  <si>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</si>
  <si>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</si>
  <si>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</si>
  <si>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</si>
  <si>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</si>
  <si>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</si>
  <si>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</si>
  <si>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</si>
  <si>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</si>
  <si>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</si>
  <si>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</si>
  <si>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</si>
  <si>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</si>
  <si>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</si>
  <si>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</si>
  <si>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</si>
  <si>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</si>
  <si>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</si>
  <si>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</si>
  <si>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</si>
  <si>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</si>
  <si>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</si>
  <si>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</si>
  <si>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</si>
  <si>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</si>
  <si>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</si>
  <si>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</si>
  <si>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</si>
  <si>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</si>
  <si>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</si>
  <si>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</si>
  <si>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</si>
  <si>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</si>
  <si>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</si>
  <si>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</si>
  <si>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</si>
  <si>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</si>
  <si>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</si>
  <si>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</si>
  <si>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</si>
  <si>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</si>
  <si>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</si>
  <si>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</si>
  <si>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</si>
  <si>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</si>
  <si>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</si>
  <si>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</si>
  <si>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</si>
  <si>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</si>
  <si>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</si>
  <si>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</si>
  <si>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</si>
  <si>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</si>
  <si>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</si>
  <si>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</si>
  <si>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</si>
  <si>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</si>
  <si>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</si>
  <si>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</si>
  <si>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</si>
  <si>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</si>
  <si>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</si>
  <si>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</si>
  <si>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</si>
  <si>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</si>
  <si>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</si>
  <si>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</si>
  <si>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</si>
  <si>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</si>
  <si>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</si>
  <si>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</si>
  <si>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</si>
  <si>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</si>
  <si>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</si>
  <si>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</si>
  <si>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</si>
  <si>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</si>
  <si>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</si>
  <si>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</si>
  <si>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</si>
  <si>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</si>
  <si>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</si>
  <si>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</si>
  <si>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</si>
  <si>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</si>
  <si>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</si>
  <si>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</si>
  <si>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</si>
  <si>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</si>
  <si>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</si>
  <si>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</si>
  <si>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</si>
  <si>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</si>
  <si>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</si>
  <si>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</si>
  <si>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</si>
  <si>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</si>
  <si>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</si>
  <si>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</si>
  <si>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</si>
  <si>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</si>
  <si>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</si>
  <si>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</si>
  <si>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</si>
  <si>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</si>
  <si>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</si>
  <si>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</si>
  <si>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</si>
  <si>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</si>
  <si>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</si>
  <si>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</si>
  <si>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</si>
  <si>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</si>
  <si>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</si>
  <si>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</si>
  <si>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</si>
  <si>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</si>
  <si>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</si>
  <si>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</si>
  <si>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</si>
  <si>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</si>
  <si>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</si>
  <si>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</si>
  <si>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</si>
  <si>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</si>
  <si>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</si>
  <si>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</si>
  <si>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</si>
  <si>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</si>
  <si>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</si>
  <si>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</si>
  <si>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</si>
  <si>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</si>
  <si>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</si>
  <si>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</si>
  <si>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</si>
  <si>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</si>
  <si>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</si>
  <si>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</si>
  <si>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</si>
  <si>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</si>
  <si>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</si>
  <si>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</si>
  <si>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</si>
  <si>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</si>
  <si>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</si>
  <si>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</si>
  <si>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</si>
  <si>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</si>
  <si>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</si>
  <si>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</si>
  <si>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</si>
  <si>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</si>
  <si>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</si>
  <si>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</si>
  <si>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</si>
  <si>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</si>
  <si>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</si>
  <si>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</si>
  <si>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</si>
  <si>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</si>
  <si>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</si>
  <si>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</si>
  <si>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</si>
  <si>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</si>
  <si>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</si>
  <si>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</si>
  <si>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</si>
  <si>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</si>
  <si>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</si>
  <si>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</si>
  <si>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</si>
  <si>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</si>
  <si>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</si>
  <si>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</si>
  <si>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</si>
  <si>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</si>
  <si>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</si>
  <si>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</si>
  <si>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</si>
  <si>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</si>
  <si>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</si>
  <si>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</si>
  <si>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</si>
  <si>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</si>
  <si>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</si>
  <si>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</si>
  <si>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</si>
  <si>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</si>
  <si>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</si>
  <si>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</si>
  <si>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</si>
  <si>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</si>
  <si>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</si>
  <si>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</si>
  <si>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</si>
  <si>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</si>
  <si>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</si>
  <si>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</si>
  <si>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</si>
  <si>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</si>
  <si>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</si>
  <si>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</si>
  <si>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</si>
  <si>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</si>
  <si>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</si>
  <si>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</si>
  <si>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</si>
  <si>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</si>
  <si>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</si>
  <si>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</si>
  <si>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</si>
  <si>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</si>
  <si>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</si>
  <si>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</si>
  <si>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</si>
  <si>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</si>
  <si>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</si>
  <si>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</si>
  <si>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</si>
  <si>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</si>
  <si>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</si>
  <si>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</si>
  <si>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</si>
  <si>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</si>
  <si>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</si>
  <si>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</si>
  <si>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</si>
  <si>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</si>
  <si>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</si>
  <si>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</si>
  <si>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</si>
  <si>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</si>
  <si>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</si>
  <si>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</si>
  <si>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</si>
  <si>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</si>
  <si>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</si>
  <si>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</si>
  <si>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</si>
  <si>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</si>
  <si>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</si>
  <si>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</si>
  <si>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</si>
  <si>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</si>
  <si>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</si>
  <si>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</si>
  <si>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</si>
  <si>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</si>
  <si>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</si>
  <si>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</si>
  <si>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</si>
  <si>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</si>
  <si>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</si>
  <si>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</si>
  <si>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</si>
  <si>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</si>
  <si>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</si>
  <si>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</si>
  <si>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</si>
  <si>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</si>
  <si>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</si>
  <si>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</si>
  <si>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</si>
  <si>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</si>
  <si>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</si>
  <si>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</si>
  <si>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</si>
  <si>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</si>
  <si>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</si>
  <si>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</si>
  <si>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</si>
  <si>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</si>
  <si>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</si>
  <si>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</si>
  <si>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</si>
  <si>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</si>
  <si>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</si>
  <si>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</si>
  <si>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</si>
  <si>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</si>
  <si>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</si>
  <si>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</si>
  <si>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</si>
  <si>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</si>
  <si>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</si>
  <si>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</si>
  <si>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</si>
  <si>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</si>
  <si>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</si>
  <si>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</si>
  <si>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</si>
  <si>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</si>
  <si>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</si>
  <si>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</si>
  <si>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</si>
  <si>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</si>
  <si>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</si>
  <si>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</si>
  <si>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</si>
  <si>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</si>
  <si>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</si>
  <si>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</si>
  <si>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</si>
  <si>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</si>
  <si>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</si>
  <si>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</si>
  <si>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</si>
  <si>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</si>
  <si>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</si>
  <si>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</si>
  <si>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</si>
  <si>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</si>
  <si>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</si>
  <si>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</si>
  <si>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</si>
  <si>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</si>
  <si>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</si>
  <si>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</si>
  <si>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</si>
  <si>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</si>
  <si>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</si>
  <si>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</si>
  <si>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</si>
  <si>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</si>
  <si>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</si>
  <si>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</si>
  <si>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</si>
  <si>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</si>
  <si>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</si>
  <si>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</si>
  <si>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</si>
  <si>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</si>
  <si>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</si>
  <si>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</si>
  <si>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</si>
  <si>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</si>
  <si>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</si>
  <si>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</si>
  <si>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</si>
  <si>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</si>
  <si>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</si>
  <si>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</si>
  <si>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</si>
  <si>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</si>
  <si>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</si>
  <si>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</si>
  <si>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</si>
  <si>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</si>
  <si>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</si>
  <si>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</si>
  <si>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</si>
  <si>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</si>
  <si>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</si>
  <si>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</si>
  <si>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</si>
  <si>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</si>
  <si>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</si>
  <si>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</si>
  <si>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</si>
  <si>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</si>
  <si>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</si>
  <si>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</si>
  <si>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</si>
  <si>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</si>
  <si>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</si>
  <si>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</si>
  <si>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</si>
  <si>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</si>
  <si>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</si>
  <si>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</si>
  <si>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</si>
  <si>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</si>
  <si>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</si>
  <si>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</si>
  <si>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</si>
  <si>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</si>
  <si>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</si>
  <si>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</si>
  <si>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</si>
  <si>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</si>
  <si>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</si>
  <si>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</si>
  <si>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</si>
  <si>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</si>
  <si>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</si>
  <si>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</si>
  <si>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</si>
  <si>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</si>
  <si>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</si>
  <si>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</si>
  <si>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</si>
  <si>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</si>
  <si>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</si>
  <si>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</si>
  <si>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</si>
  <si>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</si>
  <si>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</si>
  <si>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</si>
  <si>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</si>
  <si>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</si>
  <si>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</si>
  <si>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</si>
  <si>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</si>
  <si>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</si>
  <si>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</si>
  <si>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</si>
  <si>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</si>
  <si>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</si>
  <si>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</si>
  <si>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</si>
  <si>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</si>
  <si>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</si>
  <si>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</si>
  <si>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</si>
  <si>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</si>
  <si>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</si>
  <si>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</si>
  <si>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</si>
  <si>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</si>
  <si>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</si>
  <si>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</si>
  <si>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</si>
  <si>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</si>
  <si>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</si>
  <si>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</si>
  <si>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</si>
  <si>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</si>
  <si>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</si>
  <si>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</si>
  <si>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</si>
  <si>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Winchester CUSD #1</t>
  </si>
  <si>
    <t>01-086-0010-26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</si>
</sst>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8">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10" zoomScale="120" zoomScaleNormal="120" workbookViewId="0">
      <selection activeCell="G14" sqref="G14:L14"/>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12" t="s">
        <v>262</v>
      </c>
      <c r="G1" s="1712"/>
      <c r="H1" s="1712"/>
      <c r="I1" s="1712"/>
      <c r="J1" s="1712"/>
      <c r="K1" s="1712"/>
      <c r="L1" s="1712"/>
      <c r="M1" s="1712"/>
    </row>
    <row r="2" spans="1:27" ht="12" x14ac:dyDescent="0.2">
      <c r="B2" s="392"/>
      <c r="F2" s="1713" t="s">
        <v>97</v>
      </c>
      <c r="G2" s="1713"/>
      <c r="H2" s="1713"/>
      <c r="I2" s="1713"/>
      <c r="J2" s="1713"/>
      <c r="K2" s="1713"/>
      <c r="L2" s="1713"/>
      <c r="M2" s="1713"/>
      <c r="O2" s="393"/>
      <c r="P2" s="393"/>
      <c r="Q2" s="393"/>
      <c r="R2" s="393"/>
    </row>
    <row r="3" spans="1:27" ht="12.2" customHeight="1" x14ac:dyDescent="0.2">
      <c r="A3" s="394" t="s">
        <v>542</v>
      </c>
      <c r="F3" s="1713"/>
      <c r="G3" s="1713"/>
      <c r="H3" s="1713"/>
      <c r="I3" s="1713"/>
      <c r="J3" s="1713"/>
      <c r="K3" s="1713"/>
      <c r="L3" s="1713"/>
      <c r="M3" s="1713"/>
      <c r="N3" s="1716" t="str">
        <f>'DeficitBudgetSum Calc 19'!C7 &amp; " "</f>
        <v xml:space="preserve">Unbalanced budget, however, a deficit reduction plan is not required at this time. </v>
      </c>
      <c r="O3" s="1717"/>
      <c r="P3" s="1717"/>
      <c r="Q3" s="1717"/>
      <c r="R3" s="1718"/>
      <c r="S3" s="395"/>
    </row>
    <row r="4" spans="1:27" ht="12.2" customHeight="1" x14ac:dyDescent="0.2">
      <c r="B4" s="396"/>
      <c r="C4" s="397"/>
      <c r="F4" s="1714" t="s">
        <v>600</v>
      </c>
      <c r="G4" s="1714"/>
      <c r="H4" s="1714"/>
      <c r="I4" s="1714"/>
      <c r="J4" s="1714"/>
      <c r="K4" s="1714"/>
      <c r="L4" s="1714"/>
      <c r="M4" s="1714"/>
      <c r="N4" s="1719"/>
      <c r="O4" s="1720"/>
      <c r="P4" s="1720"/>
      <c r="Q4" s="1720"/>
      <c r="R4" s="1721"/>
    </row>
    <row r="5" spans="1:27" ht="12.75" customHeight="1" x14ac:dyDescent="0.2">
      <c r="B5" s="398" t="s">
        <v>904</v>
      </c>
      <c r="C5" s="399" t="s">
        <v>92</v>
      </c>
      <c r="F5" s="1727" t="s">
        <v>884</v>
      </c>
      <c r="G5" s="1728"/>
      <c r="H5" s="1728"/>
      <c r="I5" s="1728"/>
      <c r="J5" s="1728"/>
      <c r="K5" s="1728"/>
      <c r="L5" s="1728"/>
      <c r="M5" s="1728"/>
      <c r="N5" s="1719"/>
      <c r="O5" s="1720"/>
      <c r="P5" s="1720"/>
      <c r="Q5" s="1720"/>
      <c r="R5" s="1721"/>
    </row>
    <row r="6" spans="1:27" ht="12.75" customHeight="1" x14ac:dyDescent="0.2">
      <c r="B6" s="398"/>
      <c r="C6" s="399" t="s">
        <v>288</v>
      </c>
      <c r="M6" s="400"/>
      <c r="N6" s="1719"/>
      <c r="O6" s="1720"/>
      <c r="P6" s="1720"/>
      <c r="Q6" s="1720"/>
      <c r="R6" s="1721"/>
    </row>
    <row r="7" spans="1:27" ht="3.75" customHeight="1" x14ac:dyDescent="0.2">
      <c r="B7" s="401"/>
      <c r="C7" s="399"/>
      <c r="M7" s="400"/>
      <c r="N7" s="1719"/>
      <c r="O7" s="1720"/>
      <c r="P7" s="1720"/>
      <c r="Q7" s="1720"/>
      <c r="R7" s="1721"/>
    </row>
    <row r="8" spans="1:27" ht="8.25" customHeight="1" x14ac:dyDescent="0.2">
      <c r="B8" s="401"/>
      <c r="C8" s="402"/>
      <c r="D8" s="402"/>
      <c r="E8" s="402"/>
      <c r="F8" s="402"/>
      <c r="G8" s="402"/>
      <c r="H8" s="402"/>
      <c r="I8" s="402"/>
      <c r="J8" s="403"/>
      <c r="K8" s="403"/>
      <c r="L8" s="403"/>
      <c r="M8" s="400"/>
      <c r="N8" s="1719"/>
      <c r="O8" s="1720"/>
      <c r="P8" s="1720"/>
      <c r="Q8" s="1720"/>
      <c r="R8" s="1721"/>
    </row>
    <row r="9" spans="1:27" ht="5.25" customHeight="1" x14ac:dyDescent="0.2">
      <c r="B9" s="396"/>
      <c r="C9" s="402"/>
      <c r="D9" s="402"/>
      <c r="E9" s="402"/>
      <c r="F9" s="402"/>
      <c r="G9" s="402"/>
      <c r="H9" s="402"/>
      <c r="I9" s="402"/>
      <c r="L9" s="400"/>
      <c r="M9" s="400"/>
      <c r="N9" s="1719"/>
      <c r="O9" s="1720"/>
      <c r="P9" s="1720"/>
      <c r="Q9" s="1720"/>
      <c r="R9" s="1721"/>
      <c r="S9" s="404"/>
      <c r="T9" s="404"/>
      <c r="U9" s="404"/>
      <c r="V9" s="404"/>
      <c r="W9" s="404"/>
      <c r="X9" s="404"/>
      <c r="Y9" s="404"/>
      <c r="Z9" s="404"/>
      <c r="AA9" s="404"/>
    </row>
    <row r="10" spans="1:27" ht="13.5" customHeight="1" x14ac:dyDescent="0.2">
      <c r="B10" s="401"/>
      <c r="C10" s="405" t="s">
        <v>247</v>
      </c>
      <c r="F10" s="406"/>
      <c r="G10" s="1729"/>
      <c r="H10" s="1715"/>
      <c r="I10" s="1715"/>
      <c r="J10" s="407"/>
      <c r="K10" s="407"/>
      <c r="L10" s="407"/>
      <c r="M10" s="400"/>
      <c r="N10" s="1719"/>
      <c r="O10" s="1720"/>
      <c r="P10" s="1720"/>
      <c r="Q10" s="1720"/>
      <c r="R10" s="1721"/>
    </row>
    <row r="11" spans="1:27" ht="9.75" customHeight="1" x14ac:dyDescent="0.2">
      <c r="F11" s="408"/>
      <c r="G11" s="1736" t="s">
        <v>601</v>
      </c>
      <c r="H11" s="1736"/>
      <c r="I11" s="1736"/>
      <c r="J11" s="409"/>
      <c r="K11" s="409"/>
      <c r="L11" s="400"/>
      <c r="M11" s="400"/>
      <c r="N11" s="1719"/>
      <c r="O11" s="1720"/>
      <c r="P11" s="1720"/>
      <c r="Q11" s="1720"/>
      <c r="R11" s="1721"/>
    </row>
    <row r="12" spans="1:27" ht="7.5" customHeight="1" x14ac:dyDescent="0.2">
      <c r="F12" s="408"/>
      <c r="G12" s="410"/>
      <c r="H12" s="410"/>
      <c r="I12" s="410"/>
      <c r="J12" s="409"/>
      <c r="K12" s="409"/>
      <c r="L12" s="400"/>
      <c r="M12" s="400"/>
      <c r="N12" s="1719"/>
      <c r="O12" s="1720"/>
      <c r="P12" s="1720"/>
      <c r="Q12" s="1720"/>
      <c r="R12" s="1721"/>
    </row>
    <row r="13" spans="1:27" ht="13.5" customHeight="1" x14ac:dyDescent="0.2">
      <c r="C13" s="405" t="s">
        <v>289</v>
      </c>
      <c r="D13" s="411"/>
      <c r="E13" s="412"/>
      <c r="F13" s="412"/>
      <c r="G13" s="1725" t="s">
        <v>905</v>
      </c>
      <c r="H13" s="1725"/>
      <c r="I13" s="1725"/>
      <c r="J13" s="1725"/>
      <c r="K13" s="1725"/>
      <c r="L13" s="1725"/>
      <c r="M13" s="400"/>
      <c r="N13" s="1722"/>
      <c r="O13" s="1723"/>
      <c r="P13" s="1723"/>
      <c r="Q13" s="1723"/>
      <c r="R13" s="1724"/>
    </row>
    <row r="14" spans="1:27" ht="13.5" customHeight="1" x14ac:dyDescent="0.2">
      <c r="C14" s="413" t="s">
        <v>290</v>
      </c>
      <c r="D14" s="414"/>
      <c r="E14" s="415"/>
      <c r="F14" s="415"/>
      <c r="G14" s="1726" t="s">
        <v>906</v>
      </c>
      <c r="H14" s="1726"/>
      <c r="I14" s="1726"/>
      <c r="J14" s="1726"/>
      <c r="K14" s="1726"/>
      <c r="L14" s="1726"/>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5" t="s">
        <v>885</v>
      </c>
      <c r="B16" s="1745"/>
      <c r="C16" s="1745"/>
      <c r="D16" s="1745"/>
      <c r="E16" s="1745"/>
      <c r="F16" s="1745"/>
      <c r="G16" s="1745"/>
      <c r="H16" s="1745"/>
      <c r="I16" s="1745"/>
      <c r="J16" s="1745"/>
      <c r="K16" s="1745"/>
      <c r="L16" s="1745"/>
      <c r="M16" s="1745"/>
      <c r="N16" s="1745"/>
      <c r="O16" s="1745"/>
      <c r="P16" s="1745"/>
      <c r="Q16" s="1745"/>
      <c r="R16" s="1745"/>
    </row>
    <row r="17" spans="1:18" ht="12.75" customHeight="1" x14ac:dyDescent="0.2">
      <c r="A17" s="1745"/>
      <c r="B17" s="1745"/>
      <c r="C17" s="1745"/>
      <c r="D17" s="1745"/>
      <c r="E17" s="1745"/>
      <c r="F17" s="1745"/>
      <c r="G17" s="1745"/>
      <c r="H17" s="1745"/>
      <c r="I17" s="1745"/>
      <c r="J17" s="1745"/>
      <c r="K17" s="1745"/>
      <c r="L17" s="1745"/>
      <c r="M17" s="1745"/>
      <c r="N17" s="1745"/>
      <c r="O17" s="1745"/>
      <c r="P17" s="1745"/>
      <c r="Q17" s="1745"/>
      <c r="R17" s="1745"/>
    </row>
    <row r="18" spans="1:18" ht="2.25" hidden="1" customHeight="1" x14ac:dyDescent="0.2">
      <c r="A18" s="1745"/>
      <c r="B18" s="1745"/>
      <c r="C18" s="1745"/>
      <c r="D18" s="1745"/>
      <c r="E18" s="1745"/>
      <c r="F18" s="1745"/>
      <c r="G18" s="1745"/>
      <c r="H18" s="1745"/>
      <c r="I18" s="1745"/>
      <c r="J18" s="1745"/>
      <c r="K18" s="1745"/>
      <c r="L18" s="1745"/>
      <c r="M18" s="1745"/>
      <c r="N18" s="1745"/>
      <c r="O18" s="1745"/>
      <c r="P18" s="1745"/>
      <c r="Q18" s="1745"/>
      <c r="R18" s="1745"/>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39" t="str">
        <f>G13</f>
        <v>Winchester CUSD #1</v>
      </c>
      <c r="E24" s="1739"/>
      <c r="F24" s="1739"/>
      <c r="G24" s="1739"/>
      <c r="H24" s="1739"/>
      <c r="I24" s="1740"/>
      <c r="J24" s="1740"/>
      <c r="K24" s="428" t="s">
        <v>359</v>
      </c>
      <c r="L24" s="429"/>
      <c r="M24" s="1715"/>
      <c r="N24" s="1715"/>
      <c r="O24" s="1715"/>
      <c r="P24" s="1715"/>
      <c r="Q24" s="391" t="s">
        <v>452</v>
      </c>
    </row>
    <row r="25" spans="1:18" ht="15" x14ac:dyDescent="0.25">
      <c r="G25" s="430"/>
      <c r="H25" s="1738">
        <v>43647</v>
      </c>
      <c r="I25" s="1738"/>
      <c r="J25" s="1738"/>
      <c r="K25" s="430"/>
      <c r="L25" s="403"/>
      <c r="M25" s="1743">
        <v>44012</v>
      </c>
      <c r="N25" s="1744"/>
      <c r="O25" s="1744"/>
      <c r="P25" s="1744"/>
      <c r="Q25" s="391" t="s">
        <v>453</v>
      </c>
    </row>
    <row r="26" spans="1:18" ht="6.75" customHeight="1" x14ac:dyDescent="0.25">
      <c r="G26" s="430"/>
      <c r="H26" s="431"/>
      <c r="I26" s="431"/>
      <c r="J26" s="431"/>
      <c r="K26" s="430"/>
      <c r="L26" s="403"/>
      <c r="M26" s="432"/>
      <c r="N26" s="432"/>
      <c r="O26" s="432"/>
      <c r="P26" s="433"/>
    </row>
    <row r="27" spans="1:18" ht="12.75" x14ac:dyDescent="0.2">
      <c r="G27" s="1747" t="str">
        <f>D24</f>
        <v>Winchester CUSD #1</v>
      </c>
      <c r="H27" s="1747"/>
      <c r="I27" s="1747"/>
      <c r="J27" s="1747"/>
      <c r="K27" s="1747"/>
      <c r="L27" s="1747"/>
      <c r="M27" s="1747"/>
      <c r="N27" s="1747"/>
      <c r="O27" s="1747"/>
      <c r="P27" s="1747"/>
      <c r="Q27" s="391" t="s">
        <v>250</v>
      </c>
    </row>
    <row r="28" spans="1:18" ht="12.75" x14ac:dyDescent="0.2">
      <c r="A28" s="459" t="s">
        <v>773</v>
      </c>
      <c r="D28" s="1741">
        <f>M24</f>
        <v>0</v>
      </c>
      <c r="E28" s="1742"/>
      <c r="F28" s="1742"/>
      <c r="G28" s="391" t="s">
        <v>452</v>
      </c>
    </row>
    <row r="29" spans="1:18" ht="6" customHeight="1" x14ac:dyDescent="0.2"/>
    <row r="30" spans="1:18" ht="12" x14ac:dyDescent="0.2"/>
    <row r="31" spans="1:18" ht="12.75" x14ac:dyDescent="0.2">
      <c r="I31" s="403"/>
      <c r="J31" s="429"/>
      <c r="K31" s="434"/>
      <c r="L31" s="435" t="s">
        <v>297</v>
      </c>
      <c r="M31" s="1737"/>
      <c r="N31" s="1737"/>
      <c r="O31" s="391" t="s">
        <v>458</v>
      </c>
      <c r="P31" s="436"/>
      <c r="Q31" s="391" t="s">
        <v>452</v>
      </c>
    </row>
    <row r="32" spans="1:18" ht="68.25" customHeight="1" x14ac:dyDescent="0.2"/>
    <row r="33" spans="3:16" ht="12.75" customHeight="1" x14ac:dyDescent="0.25">
      <c r="D33" s="1738">
        <f>H25</f>
        <v>43647</v>
      </c>
      <c r="E33" s="1738"/>
      <c r="F33" s="1738"/>
      <c r="G33" s="437"/>
      <c r="H33" s="403"/>
      <c r="I33" s="1738">
        <f>M25</f>
        <v>44012</v>
      </c>
      <c r="J33" s="1738"/>
      <c r="K33" s="1738"/>
      <c r="L33" s="438" t="s">
        <v>453</v>
      </c>
      <c r="M33" s="439"/>
    </row>
    <row r="34" spans="3:16" ht="7.5" customHeight="1" x14ac:dyDescent="0.2"/>
    <row r="35" spans="3:16" ht="58.5" customHeight="1" x14ac:dyDescent="0.2"/>
    <row r="36" spans="3:16" ht="14.1" customHeight="1" x14ac:dyDescent="0.2">
      <c r="O36" s="1746"/>
      <c r="P36" s="1746"/>
    </row>
    <row r="37" spans="3:16" ht="15.6" customHeight="1" x14ac:dyDescent="0.2">
      <c r="C37" s="403"/>
      <c r="D37" s="1737"/>
      <c r="E37" s="1737"/>
      <c r="F37" s="440"/>
      <c r="G37" s="436"/>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30" t="s">
        <v>771</v>
      </c>
      <c r="E41" s="1731"/>
      <c r="F41" s="1731"/>
      <c r="G41" s="1731"/>
      <c r="H41" s="1731"/>
      <c r="I41" s="1732"/>
      <c r="J41" s="1730" t="s">
        <v>772</v>
      </c>
      <c r="K41" s="1731"/>
      <c r="L41" s="1731"/>
      <c r="M41" s="1731"/>
      <c r="N41" s="1731"/>
      <c r="O41" s="1732"/>
    </row>
    <row r="42" spans="3:16" ht="18" customHeight="1" x14ac:dyDescent="0.2">
      <c r="D42" s="1733"/>
      <c r="E42" s="1734"/>
      <c r="F42" s="1734"/>
      <c r="G42" s="1734"/>
      <c r="H42" s="1734"/>
      <c r="I42" s="1735"/>
      <c r="J42" s="1733"/>
      <c r="K42" s="1734"/>
      <c r="L42" s="1734"/>
      <c r="M42" s="1734"/>
      <c r="N42" s="1734"/>
      <c r="O42" s="1735"/>
    </row>
    <row r="43" spans="3:16" ht="18" customHeight="1" x14ac:dyDescent="0.2">
      <c r="D43" s="1733"/>
      <c r="E43" s="1734"/>
      <c r="F43" s="1734"/>
      <c r="G43" s="1734"/>
      <c r="H43" s="1734"/>
      <c r="I43" s="1735"/>
      <c r="J43" s="1733"/>
      <c r="K43" s="1734"/>
      <c r="L43" s="1734"/>
      <c r="M43" s="1734"/>
      <c r="N43" s="1734"/>
      <c r="O43" s="1735"/>
    </row>
    <row r="44" spans="3:16" ht="18" customHeight="1" x14ac:dyDescent="0.2">
      <c r="D44" s="1733"/>
      <c r="E44" s="1734"/>
      <c r="F44" s="1734"/>
      <c r="G44" s="1734"/>
      <c r="H44" s="1734"/>
      <c r="I44" s="1735"/>
      <c r="J44" s="1733"/>
      <c r="K44" s="1734"/>
      <c r="L44" s="1734"/>
      <c r="M44" s="1734"/>
      <c r="N44" s="1734"/>
      <c r="O44" s="1735"/>
    </row>
    <row r="45" spans="3:16" ht="18" customHeight="1" x14ac:dyDescent="0.2">
      <c r="D45" s="1733"/>
      <c r="E45" s="1734"/>
      <c r="F45" s="1734"/>
      <c r="G45" s="1734"/>
      <c r="H45" s="1734"/>
      <c r="I45" s="1735"/>
      <c r="J45" s="1733"/>
      <c r="K45" s="1734"/>
      <c r="L45" s="1734"/>
      <c r="M45" s="1734"/>
      <c r="N45" s="1734"/>
      <c r="O45" s="1735"/>
    </row>
    <row r="46" spans="3:16" ht="18" customHeight="1" x14ac:dyDescent="0.2">
      <c r="D46" s="1733"/>
      <c r="E46" s="1734"/>
      <c r="F46" s="1734"/>
      <c r="G46" s="1734"/>
      <c r="H46" s="1734"/>
      <c r="I46" s="1735"/>
      <c r="J46" s="1733"/>
      <c r="K46" s="1734"/>
      <c r="L46" s="1734"/>
      <c r="M46" s="1734"/>
      <c r="N46" s="1734"/>
      <c r="O46" s="1735"/>
    </row>
    <row r="47" spans="3:16" ht="18" customHeight="1" x14ac:dyDescent="0.2">
      <c r="D47" s="1733"/>
      <c r="E47" s="1734"/>
      <c r="F47" s="1734"/>
      <c r="G47" s="1734"/>
      <c r="H47" s="1734"/>
      <c r="I47" s="1735"/>
      <c r="J47" s="1733"/>
      <c r="K47" s="1734"/>
      <c r="L47" s="1734"/>
      <c r="M47" s="1734"/>
      <c r="N47" s="1734"/>
      <c r="O47" s="1735"/>
    </row>
    <row r="48" spans="3:16" ht="18" customHeight="1" x14ac:dyDescent="0.2">
      <c r="D48" s="1733"/>
      <c r="E48" s="1734"/>
      <c r="F48" s="1734"/>
      <c r="G48" s="1734"/>
      <c r="H48" s="1734"/>
      <c r="I48" s="1735"/>
      <c r="J48" s="1733"/>
      <c r="K48" s="1734"/>
      <c r="L48" s="1734"/>
      <c r="M48" s="1734"/>
      <c r="N48" s="1734"/>
      <c r="O48" s="1735"/>
    </row>
    <row r="49" spans="1:20" ht="18" customHeight="1" x14ac:dyDescent="0.2">
      <c r="D49" s="1733"/>
      <c r="E49" s="1734"/>
      <c r="F49" s="1734"/>
      <c r="G49" s="1734"/>
      <c r="H49" s="1734"/>
      <c r="I49" s="1735"/>
      <c r="J49" s="1733"/>
      <c r="K49" s="1734"/>
      <c r="L49" s="1734"/>
      <c r="M49" s="1734"/>
      <c r="N49" s="1734"/>
      <c r="O49" s="1735"/>
    </row>
    <row r="50" spans="1:20" ht="18" customHeight="1" x14ac:dyDescent="0.2">
      <c r="D50" s="1733"/>
      <c r="E50" s="1734"/>
      <c r="F50" s="1734"/>
      <c r="G50" s="1734"/>
      <c r="H50" s="1734"/>
      <c r="I50" s="1735"/>
      <c r="J50" s="1733"/>
      <c r="K50" s="1734"/>
      <c r="L50" s="1734"/>
      <c r="M50" s="1734"/>
      <c r="N50" s="1734"/>
      <c r="O50" s="1735"/>
    </row>
    <row r="51" spans="1:20" ht="18" customHeight="1" x14ac:dyDescent="0.2">
      <c r="D51" s="1750"/>
      <c r="E51" s="1751"/>
      <c r="F51" s="1751"/>
      <c r="G51" s="1751"/>
      <c r="H51" s="1751"/>
      <c r="I51" s="1752"/>
      <c r="J51" s="1750"/>
      <c r="K51" s="1751"/>
      <c r="L51" s="1751"/>
      <c r="M51" s="1751"/>
      <c r="N51" s="1751"/>
      <c r="O51" s="1752"/>
    </row>
    <row r="52" spans="1:20" ht="6" customHeight="1" x14ac:dyDescent="0.2">
      <c r="D52" s="403"/>
      <c r="E52" s="403"/>
      <c r="F52" s="403"/>
      <c r="G52" s="403"/>
      <c r="H52" s="403"/>
      <c r="I52" s="403"/>
      <c r="J52" s="403"/>
      <c r="K52" s="403"/>
      <c r="L52" s="403"/>
      <c r="M52" s="403"/>
      <c r="N52" s="403"/>
      <c r="O52" s="403"/>
    </row>
    <row r="53" spans="1:20" ht="12.75" x14ac:dyDescent="0.2">
      <c r="B53" s="446"/>
      <c r="C53" s="447" t="s">
        <v>599</v>
      </c>
      <c r="D53" s="1748" t="s">
        <v>363</v>
      </c>
      <c r="E53" s="1749"/>
      <c r="F53" s="1749"/>
      <c r="G53" s="1749"/>
      <c r="H53" s="1749"/>
      <c r="I53" s="1749"/>
      <c r="J53" s="1749"/>
      <c r="K53" s="1749"/>
      <c r="L53" s="1749"/>
      <c r="M53" s="1749"/>
      <c r="N53" s="1749"/>
      <c r="O53" s="1749"/>
    </row>
    <row r="54" spans="1:20" ht="12.75" x14ac:dyDescent="0.2">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691</v>
      </c>
      <c r="E58" s="451"/>
      <c r="F58" s="451"/>
      <c r="G58" s="451"/>
      <c r="H58" s="451"/>
      <c r="I58" s="451"/>
      <c r="J58" s="451"/>
      <c r="K58" s="451"/>
      <c r="L58" s="451"/>
      <c r="M58" s="451"/>
      <c r="N58" s="451"/>
      <c r="O58" s="451"/>
    </row>
    <row r="59" spans="1:20" ht="12" x14ac:dyDescent="0.2">
      <c r="C59" s="451"/>
      <c r="D59" s="451" t="s">
        <v>886</v>
      </c>
      <c r="E59" s="451"/>
      <c r="F59" s="451"/>
      <c r="G59" s="451"/>
      <c r="H59" s="451"/>
      <c r="I59" s="451"/>
      <c r="L59" s="1709" t="s">
        <v>746</v>
      </c>
      <c r="M59" s="1709"/>
      <c r="N59" s="1709"/>
      <c r="O59" s="1709"/>
      <c r="P59" s="1709"/>
    </row>
    <row r="60" spans="1:20" ht="12" x14ac:dyDescent="0.2">
      <c r="A60" s="403"/>
      <c r="B60" s="454"/>
      <c r="C60" s="455"/>
      <c r="D60" s="1711" t="s">
        <v>887</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888</v>
      </c>
      <c r="E63" s="451" t="s">
        <v>889</v>
      </c>
    </row>
    <row r="64" spans="1:20" ht="12" x14ac:dyDescent="0.2">
      <c r="C64" s="457" t="str">
        <f>G13</f>
        <v>Winchester CUSD #1</v>
      </c>
    </row>
    <row r="65" spans="3:3" ht="12" x14ac:dyDescent="0.2">
      <c r="C65" s="458" t="str">
        <f>G14</f>
        <v>01-086-0010-26</v>
      </c>
    </row>
  </sheetData>
  <sheetProtection algorithmName="SHA-512" hashValue="AqD2KKzxMikXaymcC8TNuD148o9oZiEnb4BjEfTUJ64GvU9olkeQhHW3mTdlKVHqs+xsvWelX5/YxsVT5oHxxw==" saltValue="hZnpoja7sUSlh5EH/ZSHP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P15" sqref="P15"/>
    </sheetView>
  </sheetViews>
  <sheetFormatPr defaultRowHeight="12.75" x14ac:dyDescent="0.2"/>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6384" width="9.140625" style="1565"/>
  </cols>
  <sheetData>
    <row r="2" spans="1:11" ht="15.75" x14ac:dyDescent="0.2">
      <c r="A2" s="1837" t="s">
        <v>484</v>
      </c>
      <c r="B2" s="1838"/>
      <c r="C2" s="1838"/>
      <c r="D2" s="1838"/>
      <c r="E2" s="1838"/>
      <c r="F2" s="1838"/>
      <c r="G2" s="1838"/>
      <c r="H2" s="1838"/>
      <c r="I2" s="1838"/>
      <c r="J2" s="1838"/>
      <c r="K2" s="1566"/>
    </row>
    <row r="3" spans="1:11" x14ac:dyDescent="0.2">
      <c r="A3" s="1852" t="s">
        <v>485</v>
      </c>
      <c r="B3" s="1853"/>
      <c r="C3" s="1853"/>
      <c r="D3" s="1853"/>
      <c r="E3" s="1853"/>
      <c r="F3" s="1853"/>
      <c r="G3" s="1853"/>
      <c r="H3" s="1853"/>
      <c r="I3" s="1853"/>
      <c r="J3" s="1853"/>
    </row>
    <row r="4" spans="1:11" ht="11.1" customHeight="1" x14ac:dyDescent="0.2">
      <c r="A4" s="1567" t="s">
        <v>823</v>
      </c>
      <c r="B4" s="1568"/>
      <c r="C4" s="1569"/>
      <c r="D4" s="1569"/>
      <c r="E4" s="1569"/>
      <c r="F4" s="1570"/>
      <c r="G4" s="1571"/>
      <c r="H4" s="1569"/>
    </row>
    <row r="5" spans="1:11" ht="10.5" customHeight="1" x14ac:dyDescent="0.2">
      <c r="A5" s="1572" t="s">
        <v>824</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898</v>
      </c>
      <c r="B7" s="1568"/>
      <c r="C7" s="1569"/>
      <c r="D7" s="1569"/>
      <c r="E7" s="1569"/>
      <c r="F7" s="1574"/>
      <c r="G7" s="1571"/>
      <c r="H7" s="1569"/>
    </row>
    <row r="8" spans="1:11" ht="11.45" customHeight="1" x14ac:dyDescent="0.2">
      <c r="A8" s="1573" t="s">
        <v>575</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83</v>
      </c>
      <c r="B10" s="1575"/>
      <c r="C10" s="1576"/>
      <c r="D10" s="1569"/>
      <c r="E10" s="1569"/>
      <c r="F10" s="1569"/>
      <c r="G10" s="1571"/>
      <c r="H10" s="1854" t="s">
        <v>27</v>
      </c>
      <c r="I10" s="1854"/>
      <c r="J10" s="1854"/>
    </row>
    <row r="11" spans="1:11" ht="11.45" customHeight="1" x14ac:dyDescent="0.2">
      <c r="A11" s="1577" t="s">
        <v>486</v>
      </c>
      <c r="B11" s="1576"/>
      <c r="C11" s="1576"/>
      <c r="D11" s="1569"/>
      <c r="E11" s="1569"/>
      <c r="F11" s="1569"/>
      <c r="G11" s="1569"/>
      <c r="H11" s="1854" t="s">
        <v>57</v>
      </c>
      <c r="I11" s="1854"/>
      <c r="J11" s="1854"/>
    </row>
    <row r="12" spans="1:11" x14ac:dyDescent="0.2">
      <c r="A12" s="1569"/>
      <c r="B12" s="1576"/>
      <c r="C12" s="1576"/>
      <c r="D12" s="1569"/>
      <c r="E12" s="1569"/>
      <c r="F12" s="1569"/>
      <c r="G12" s="1569"/>
      <c r="H12" s="1850" t="s">
        <v>58</v>
      </c>
      <c r="I12" s="1851"/>
      <c r="J12" s="1851"/>
    </row>
    <row r="13" spans="1:11" ht="8.25" customHeight="1" x14ac:dyDescent="0.2">
      <c r="F13" s="1578"/>
    </row>
    <row r="14" spans="1:11" ht="12.75" customHeight="1" x14ac:dyDescent="0.2">
      <c r="A14" s="1839" t="s">
        <v>500</v>
      </c>
      <c r="B14" s="1840"/>
      <c r="C14" s="1840"/>
      <c r="D14" s="1840"/>
      <c r="E14" s="1841"/>
      <c r="F14" s="1579"/>
      <c r="G14" s="1580" t="s">
        <v>263</v>
      </c>
      <c r="H14" s="1846" t="str">
        <f>Cover!G13</f>
        <v>Winchester CUSD #1</v>
      </c>
      <c r="I14" s="1847"/>
      <c r="J14" s="1848"/>
    </row>
    <row r="15" spans="1:11" ht="15.6" customHeight="1" x14ac:dyDescent="0.2">
      <c r="A15" s="1842"/>
      <c r="B15" s="1843"/>
      <c r="C15" s="1843"/>
      <c r="D15" s="1844"/>
      <c r="E15" s="1845"/>
      <c r="F15" s="1581"/>
      <c r="G15" s="1582" t="s">
        <v>352</v>
      </c>
      <c r="H15" s="1849" t="str">
        <f>Cover!G14</f>
        <v>01-086-0010-26</v>
      </c>
      <c r="I15" s="1847"/>
      <c r="J15" s="1848"/>
    </row>
    <row r="16" spans="1:11" ht="12.75" customHeight="1" x14ac:dyDescent="0.2">
      <c r="A16" s="1824" t="s">
        <v>264</v>
      </c>
      <c r="B16" s="1825"/>
      <c r="C16" s="1825"/>
      <c r="D16" s="1825"/>
      <c r="E16" s="1826"/>
      <c r="F16" s="1583"/>
      <c r="G16" s="1584"/>
      <c r="H16" s="1584"/>
      <c r="I16" s="1584"/>
      <c r="J16" s="1585"/>
    </row>
    <row r="17" spans="1:10" ht="18" customHeight="1" x14ac:dyDescent="0.2">
      <c r="A17" s="1586"/>
      <c r="B17" s="1587"/>
      <c r="C17" s="1587"/>
      <c r="D17" s="1588"/>
      <c r="E17" s="1831" t="s">
        <v>900</v>
      </c>
      <c r="F17" s="1832"/>
      <c r="G17" s="1833"/>
      <c r="H17" s="1831" t="s">
        <v>901</v>
      </c>
      <c r="I17" s="1832"/>
      <c r="J17" s="1833"/>
    </row>
    <row r="18" spans="1:10" s="1596" customFormat="1" ht="13.5" customHeight="1" x14ac:dyDescent="0.2">
      <c r="A18" s="1589"/>
      <c r="B18" s="1590"/>
      <c r="C18" s="1591"/>
      <c r="D18" s="1592"/>
      <c r="E18" s="1593" t="s">
        <v>265</v>
      </c>
      <c r="F18" s="1594" t="s">
        <v>266</v>
      </c>
      <c r="G18" s="1595"/>
      <c r="H18" s="1594" t="s">
        <v>265</v>
      </c>
      <c r="I18" s="1594" t="s">
        <v>266</v>
      </c>
      <c r="J18" s="1594"/>
    </row>
    <row r="19" spans="1:10" s="1596" customFormat="1" ht="24" x14ac:dyDescent="0.2">
      <c r="A19" s="1834" t="s">
        <v>774</v>
      </c>
      <c r="B19" s="1835"/>
      <c r="C19" s="1836"/>
      <c r="D19" s="1597" t="s">
        <v>523</v>
      </c>
      <c r="E19" s="1597" t="s">
        <v>545</v>
      </c>
      <c r="F19" s="1597" t="s">
        <v>546</v>
      </c>
      <c r="G19" s="1598" t="s">
        <v>268</v>
      </c>
      <c r="H19" s="1597" t="s">
        <v>545</v>
      </c>
      <c r="I19" s="1597" t="s">
        <v>546</v>
      </c>
      <c r="J19" s="1598" t="s">
        <v>268</v>
      </c>
    </row>
    <row r="20" spans="1:10" x14ac:dyDescent="0.2">
      <c r="A20" s="1599"/>
      <c r="B20" s="1600">
        <v>1</v>
      </c>
      <c r="C20" s="1615" t="s">
        <v>337</v>
      </c>
      <c r="D20" s="1616">
        <v>2320</v>
      </c>
      <c r="E20" s="1601"/>
      <c r="F20" s="1602"/>
      <c r="G20" s="1603">
        <f t="shared" ref="G20:G26" si="0">SUM(E20:F20)</f>
        <v>0</v>
      </c>
      <c r="H20" s="1604">
        <f>'EstExp 11-17'!K50</f>
        <v>90000</v>
      </c>
      <c r="I20" s="1602"/>
      <c r="J20" s="1603">
        <f t="shared" ref="J20:J26" si="1">SUM(H20:I20)</f>
        <v>90000</v>
      </c>
    </row>
    <row r="21" spans="1:10" x14ac:dyDescent="0.2">
      <c r="A21" s="1599"/>
      <c r="B21" s="1600">
        <v>2</v>
      </c>
      <c r="C21" s="1615" t="s">
        <v>588</v>
      </c>
      <c r="D21" s="1616">
        <v>2330</v>
      </c>
      <c r="E21" s="1601"/>
      <c r="F21" s="1602"/>
      <c r="G21" s="1603">
        <f t="shared" si="0"/>
        <v>0</v>
      </c>
      <c r="H21" s="1604">
        <f>'EstExp 11-17'!K51</f>
        <v>0</v>
      </c>
      <c r="I21" s="1602"/>
      <c r="J21" s="1603">
        <f t="shared" si="1"/>
        <v>0</v>
      </c>
    </row>
    <row r="22" spans="1:10" ht="24" x14ac:dyDescent="0.2">
      <c r="A22" s="1599"/>
      <c r="B22" s="1605">
        <v>3</v>
      </c>
      <c r="C22" s="1615" t="s">
        <v>339</v>
      </c>
      <c r="D22" s="1617">
        <v>2490</v>
      </c>
      <c r="E22" s="1601"/>
      <c r="F22" s="1602"/>
      <c r="G22" s="1603">
        <f t="shared" si="0"/>
        <v>0</v>
      </c>
      <c r="H22" s="1604">
        <f>'EstExp 11-17'!K56</f>
        <v>0</v>
      </c>
      <c r="I22" s="1602"/>
      <c r="J22" s="1603">
        <f t="shared" si="1"/>
        <v>0</v>
      </c>
    </row>
    <row r="23" spans="1:10" ht="12.75" customHeight="1" x14ac:dyDescent="0.2">
      <c r="A23" s="1599"/>
      <c r="B23" s="1600">
        <v>4</v>
      </c>
      <c r="C23" s="1615" t="s">
        <v>414</v>
      </c>
      <c r="D23" s="1616">
        <v>2510</v>
      </c>
      <c r="E23" s="1601"/>
      <c r="F23" s="1606"/>
      <c r="G23" s="1603">
        <f t="shared" si="0"/>
        <v>0</v>
      </c>
      <c r="H23" s="1604">
        <f>'EstExp 11-17'!K59</f>
        <v>0</v>
      </c>
      <c r="I23" s="1604">
        <f>'EstExp 11-17'!K122</f>
        <v>0</v>
      </c>
      <c r="J23" s="1603">
        <f t="shared" si="1"/>
        <v>0</v>
      </c>
    </row>
    <row r="24" spans="1:10" x14ac:dyDescent="0.2">
      <c r="A24" s="1599"/>
      <c r="B24" s="1600">
        <v>5</v>
      </c>
      <c r="C24" s="1615" t="s">
        <v>419</v>
      </c>
      <c r="D24" s="1616">
        <v>2570</v>
      </c>
      <c r="E24" s="1601"/>
      <c r="F24" s="1602"/>
      <c r="G24" s="1603">
        <f t="shared" si="0"/>
        <v>0</v>
      </c>
      <c r="H24" s="1604">
        <f>'EstExp 11-17'!K64</f>
        <v>0</v>
      </c>
      <c r="I24" s="1602"/>
      <c r="J24" s="1603">
        <f t="shared" si="1"/>
        <v>0</v>
      </c>
    </row>
    <row r="25" spans="1:10" x14ac:dyDescent="0.2">
      <c r="A25" s="1599"/>
      <c r="B25" s="1600">
        <v>6</v>
      </c>
      <c r="C25" s="1615" t="s">
        <v>420</v>
      </c>
      <c r="D25" s="1616">
        <v>2610</v>
      </c>
      <c r="E25" s="1601"/>
      <c r="F25" s="1602"/>
      <c r="G25" s="1603">
        <f t="shared" si="0"/>
        <v>0</v>
      </c>
      <c r="H25" s="1604">
        <f>'EstExp 11-17'!K67</f>
        <v>0</v>
      </c>
      <c r="I25" s="1602"/>
      <c r="J25" s="1603">
        <f t="shared" si="1"/>
        <v>0</v>
      </c>
    </row>
    <row r="26" spans="1:10" ht="24.75" customHeight="1" x14ac:dyDescent="0.2">
      <c r="A26" s="1599"/>
      <c r="B26" s="1605">
        <v>7</v>
      </c>
      <c r="C26" s="1829" t="s">
        <v>678</v>
      </c>
      <c r="D26" s="1830"/>
      <c r="E26" s="1601"/>
      <c r="F26" s="1601"/>
      <c r="G26" s="1604">
        <f t="shared" si="0"/>
        <v>0</v>
      </c>
      <c r="H26" s="1601"/>
      <c r="I26" s="1607"/>
      <c r="J26" s="1603">
        <f t="shared" si="1"/>
        <v>0</v>
      </c>
    </row>
    <row r="27" spans="1:10" ht="12.75" customHeight="1" thickBot="1" x14ac:dyDescent="0.25">
      <c r="A27" s="1599"/>
      <c r="B27" s="1608">
        <v>8</v>
      </c>
      <c r="C27" s="1618" t="s">
        <v>272</v>
      </c>
      <c r="D27" s="1619"/>
      <c r="E27" s="1609">
        <f t="shared" ref="E27:J27" si="2">SUM(E20:E25)-E26</f>
        <v>0</v>
      </c>
      <c r="F27" s="1609">
        <f t="shared" si="2"/>
        <v>0</v>
      </c>
      <c r="G27" s="1609">
        <f t="shared" si="2"/>
        <v>0</v>
      </c>
      <c r="H27" s="1609">
        <f t="shared" si="2"/>
        <v>90000</v>
      </c>
      <c r="I27" s="1609">
        <f t="shared" si="2"/>
        <v>0</v>
      </c>
      <c r="J27" s="1609">
        <f t="shared" si="2"/>
        <v>90000</v>
      </c>
    </row>
    <row r="28" spans="1:10" ht="24.75" customHeight="1" thickTop="1" x14ac:dyDescent="0.2">
      <c r="A28" s="1599"/>
      <c r="B28" s="1610">
        <v>9</v>
      </c>
      <c r="C28" s="1827" t="s">
        <v>899</v>
      </c>
      <c r="D28" s="1828"/>
      <c r="E28" s="1611"/>
      <c r="F28" s="1611"/>
      <c r="G28" s="1611"/>
      <c r="H28" s="1611"/>
      <c r="I28" s="1611"/>
      <c r="J28" s="1612" t="str">
        <f>IF(AND(G27&gt;0,J27&gt;0),(((J27-G27)/G27)),"Enter Actual Data!")</f>
        <v>Enter Actual Data!</v>
      </c>
    </row>
    <row r="29" spans="1:10" x14ac:dyDescent="0.2">
      <c r="B29" s="1613"/>
    </row>
    <row r="47" spans="4:4" x14ac:dyDescent="0.2">
      <c r="D47" s="1614"/>
    </row>
  </sheetData>
  <sheetProtection algorithmName="SHA-512" hashValue="8B93bCZ+oEOq9ehVujZ4DW8se2Lge9XhPgZdBjUAMsS8JqUyxa0fqP1Ezkj+XEPyl7X0cT85J35rSWGY1fe1Tw==" saltValue="/oqQniN1MXzyPJAJpNLkQQ=="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58" t="s">
        <v>276</v>
      </c>
      <c r="B1" s="1859"/>
      <c r="C1" s="1859"/>
      <c r="D1" s="1859"/>
      <c r="E1" s="1859"/>
      <c r="F1" s="1860"/>
    </row>
    <row r="2" spans="1:7" ht="51" customHeight="1" x14ac:dyDescent="0.2">
      <c r="A2" s="1855" t="s">
        <v>825</v>
      </c>
      <c r="B2" s="1856"/>
      <c r="C2" s="1856"/>
      <c r="D2" s="1856"/>
      <c r="E2" s="1856"/>
      <c r="F2" s="1857"/>
    </row>
    <row r="3" spans="1:7" ht="14.25" customHeight="1" x14ac:dyDescent="0.2">
      <c r="A3" s="1620" t="s">
        <v>59</v>
      </c>
      <c r="B3" s="1621"/>
      <c r="C3" s="1621"/>
      <c r="D3" s="1621"/>
      <c r="E3" s="1621"/>
      <c r="F3" s="1622"/>
    </row>
    <row r="4" spans="1:7" ht="13.35" customHeight="1" x14ac:dyDescent="0.2">
      <c r="A4" s="1623" t="s">
        <v>173</v>
      </c>
      <c r="B4" s="1624"/>
      <c r="C4" s="1624"/>
      <c r="D4" s="1624"/>
      <c r="E4" s="1624"/>
      <c r="F4" s="1625"/>
    </row>
    <row r="5" spans="1:7" s="1627" customFormat="1" ht="24.75" thickBot="1" x14ac:dyDescent="0.25">
      <c r="A5" s="1638" t="s">
        <v>194</v>
      </c>
      <c r="B5" s="1638" t="s">
        <v>195</v>
      </c>
      <c r="C5" s="1638" t="s">
        <v>196</v>
      </c>
      <c r="D5" s="1638" t="s">
        <v>197</v>
      </c>
      <c r="E5" s="1638" t="s">
        <v>198</v>
      </c>
      <c r="F5" s="1638" t="s">
        <v>172</v>
      </c>
      <c r="G5" s="1626"/>
    </row>
    <row r="6" spans="1:7" x14ac:dyDescent="0.2">
      <c r="A6" s="1628"/>
      <c r="B6" s="1628"/>
      <c r="C6" s="1629"/>
      <c r="D6" s="1628"/>
      <c r="E6" s="1628"/>
      <c r="F6" s="1628"/>
    </row>
    <row r="7" spans="1:7" ht="13.9" customHeight="1" x14ac:dyDescent="0.2">
      <c r="A7" s="1630"/>
      <c r="B7" s="1630"/>
      <c r="C7" s="1631"/>
      <c r="D7" s="1630"/>
      <c r="E7" s="1630"/>
      <c r="F7" s="1630"/>
    </row>
    <row r="8" spans="1:7" ht="13.9" customHeight="1" x14ac:dyDescent="0.2">
      <c r="A8" s="1630"/>
      <c r="B8" s="1630"/>
      <c r="C8" s="1631"/>
      <c r="D8" s="1630"/>
      <c r="E8" s="1630"/>
      <c r="F8" s="1630"/>
    </row>
    <row r="9" spans="1:7" ht="13.9" customHeight="1" x14ac:dyDescent="0.2">
      <c r="A9" s="1630"/>
      <c r="B9" s="1630"/>
      <c r="C9" s="1631"/>
      <c r="D9" s="1630"/>
      <c r="E9" s="1630"/>
      <c r="F9" s="1630"/>
    </row>
    <row r="10" spans="1:7" ht="13.9" customHeight="1" x14ac:dyDescent="0.2">
      <c r="A10" s="1630"/>
      <c r="B10" s="1630"/>
      <c r="C10" s="1631"/>
      <c r="D10" s="1630"/>
      <c r="E10" s="1630"/>
      <c r="F10" s="1630"/>
    </row>
    <row r="11" spans="1:7" ht="13.9" customHeight="1" x14ac:dyDescent="0.2">
      <c r="A11" s="1630"/>
      <c r="B11" s="1630"/>
      <c r="C11" s="1631"/>
      <c r="D11" s="1630"/>
      <c r="E11" s="1630"/>
      <c r="F11" s="1630"/>
    </row>
    <row r="12" spans="1:7" ht="13.9" customHeight="1" x14ac:dyDescent="0.2">
      <c r="A12" s="1630"/>
      <c r="B12" s="1630"/>
      <c r="C12" s="1631"/>
      <c r="D12" s="1630"/>
      <c r="E12" s="1630"/>
      <c r="F12" s="1630"/>
    </row>
    <row r="13" spans="1:7" ht="13.9" customHeight="1" x14ac:dyDescent="0.2">
      <c r="A13" s="1630"/>
      <c r="B13" s="1630"/>
      <c r="C13" s="1631"/>
      <c r="D13" s="1630"/>
      <c r="E13" s="1630"/>
      <c r="F13" s="1630"/>
    </row>
    <row r="14" spans="1:7" ht="13.9" customHeight="1" x14ac:dyDescent="0.2">
      <c r="A14" s="1630"/>
      <c r="B14" s="1632"/>
      <c r="C14" s="1631"/>
      <c r="D14" s="1630"/>
      <c r="E14" s="1630"/>
      <c r="F14" s="1630"/>
    </row>
    <row r="15" spans="1:7" ht="13.9" customHeight="1" x14ac:dyDescent="0.2">
      <c r="A15" s="1630"/>
      <c r="B15" s="1630"/>
      <c r="C15" s="1631"/>
      <c r="D15" s="1630"/>
      <c r="E15" s="1630"/>
      <c r="F15" s="1630"/>
    </row>
    <row r="16" spans="1:7" ht="13.9" customHeight="1" x14ac:dyDescent="0.2">
      <c r="A16" s="1630"/>
      <c r="B16" s="1630"/>
      <c r="C16" s="1631"/>
      <c r="D16" s="1630"/>
      <c r="E16" s="1630"/>
      <c r="F16" s="1630"/>
    </row>
    <row r="17" spans="1:6" ht="13.9" customHeight="1" x14ac:dyDescent="0.2">
      <c r="A17" s="1630"/>
      <c r="B17" s="1630"/>
      <c r="C17" s="1631"/>
      <c r="D17" s="1630"/>
      <c r="E17" s="1630"/>
      <c r="F17" s="1630"/>
    </row>
    <row r="18" spans="1:6" ht="13.9" customHeight="1" x14ac:dyDescent="0.2">
      <c r="A18" s="1630"/>
      <c r="B18" s="1630"/>
      <c r="C18" s="1631"/>
      <c r="D18" s="1633"/>
      <c r="E18" s="1630"/>
      <c r="F18" s="1630"/>
    </row>
    <row r="19" spans="1:6" ht="13.9" customHeight="1" x14ac:dyDescent="0.2">
      <c r="A19" s="1630"/>
      <c r="B19" s="1630"/>
      <c r="C19" s="1631"/>
      <c r="D19" s="1630"/>
      <c r="E19" s="1630"/>
      <c r="F19" s="1630"/>
    </row>
    <row r="20" spans="1:6" ht="13.9" customHeight="1" x14ac:dyDescent="0.2">
      <c r="A20" s="1630"/>
      <c r="B20" s="1630"/>
      <c r="C20" s="1631"/>
      <c r="D20" s="1630"/>
      <c r="E20" s="1630"/>
      <c r="F20" s="1630"/>
    </row>
    <row r="21" spans="1:6" ht="13.9" customHeight="1" x14ac:dyDescent="0.2">
      <c r="A21" s="1630"/>
      <c r="B21" s="1630"/>
      <c r="C21" s="1631"/>
      <c r="D21" s="1630"/>
      <c r="E21" s="1630"/>
      <c r="F21" s="1630"/>
    </row>
    <row r="22" spans="1:6" ht="13.9" customHeight="1" x14ac:dyDescent="0.2">
      <c r="A22" s="1630"/>
      <c r="B22" s="1630"/>
      <c r="C22" s="1631"/>
      <c r="D22" s="1630"/>
      <c r="E22" s="1630"/>
      <c r="F22" s="1630"/>
    </row>
    <row r="23" spans="1:6" ht="13.9" customHeight="1" x14ac:dyDescent="0.2">
      <c r="A23" s="1630"/>
      <c r="B23" s="1630"/>
      <c r="C23" s="1631"/>
      <c r="D23" s="1630"/>
      <c r="E23" s="1630"/>
      <c r="F23" s="1630"/>
    </row>
    <row r="24" spans="1:6" s="1636" customFormat="1" ht="13.9" customHeight="1" x14ac:dyDescent="0.2">
      <c r="A24" s="1634"/>
      <c r="B24" s="1634"/>
      <c r="C24" s="1635"/>
      <c r="D24" s="1634"/>
      <c r="E24" s="1634"/>
      <c r="F24" s="1634"/>
    </row>
    <row r="25" spans="1:6" s="1636" customFormat="1" ht="13.9" customHeight="1" x14ac:dyDescent="0.2">
      <c r="A25" s="1634"/>
      <c r="B25" s="1634"/>
      <c r="C25" s="1635"/>
      <c r="D25" s="1634"/>
      <c r="E25" s="1634"/>
      <c r="F25" s="1634"/>
    </row>
    <row r="26" spans="1:6" s="1636" customFormat="1" ht="13.9" customHeight="1" x14ac:dyDescent="0.2">
      <c r="A26" s="1634"/>
      <c r="B26" s="1634"/>
      <c r="C26" s="1635"/>
      <c r="D26" s="1634"/>
      <c r="E26" s="1634"/>
      <c r="F26" s="1634"/>
    </row>
    <row r="27" spans="1:6" s="1636" customFormat="1" ht="13.9" customHeight="1" x14ac:dyDescent="0.2">
      <c r="A27" s="1634"/>
      <c r="B27" s="1634"/>
      <c r="C27" s="1635"/>
      <c r="D27" s="1634"/>
      <c r="E27" s="1634"/>
      <c r="F27" s="1634"/>
    </row>
    <row r="28" spans="1:6" s="1636" customFormat="1" ht="13.9" customHeight="1" x14ac:dyDescent="0.2">
      <c r="A28" s="1634"/>
      <c r="B28" s="1634"/>
      <c r="C28" s="1635"/>
      <c r="D28" s="1634"/>
      <c r="E28" s="1634"/>
      <c r="F28" s="1634"/>
    </row>
    <row r="29" spans="1:6" s="1636" customFormat="1" ht="13.9" customHeight="1" x14ac:dyDescent="0.2">
      <c r="A29" s="1634"/>
      <c r="B29" s="1634"/>
      <c r="C29" s="1635"/>
      <c r="D29" s="1634"/>
      <c r="E29" s="1634"/>
      <c r="F29" s="1634"/>
    </row>
    <row r="30" spans="1:6" s="1636" customFormat="1" ht="13.9" customHeight="1" x14ac:dyDescent="0.2">
      <c r="A30" s="1634"/>
      <c r="B30" s="1634"/>
      <c r="C30" s="1635"/>
      <c r="D30" s="1634"/>
      <c r="E30" s="1634"/>
      <c r="F30" s="1634"/>
    </row>
    <row r="31" spans="1:6" s="1636" customFormat="1" ht="13.9" customHeight="1" x14ac:dyDescent="0.2">
      <c r="A31" s="1634"/>
      <c r="B31" s="1634"/>
      <c r="C31" s="1635"/>
      <c r="D31" s="1634"/>
      <c r="E31" s="1634"/>
      <c r="F31" s="1634"/>
    </row>
    <row r="32" spans="1:6" ht="13.9" customHeight="1" x14ac:dyDescent="0.2">
      <c r="A32" s="1637"/>
      <c r="B32" s="1637"/>
      <c r="C32" s="1435"/>
    </row>
    <row r="33" spans="1:3" ht="13.9" customHeight="1" x14ac:dyDescent="0.2">
      <c r="A33" s="1637"/>
      <c r="B33" s="1637"/>
      <c r="C33" s="1435"/>
    </row>
    <row r="34" spans="1:3" ht="13.9" customHeight="1" x14ac:dyDescent="0.2">
      <c r="A34" s="1637"/>
      <c r="B34" s="1637"/>
      <c r="C34" s="1435"/>
    </row>
    <row r="35" spans="1:3" ht="13.9" customHeight="1" x14ac:dyDescent="0.2">
      <c r="A35" s="1637"/>
      <c r="B35" s="1637"/>
      <c r="C35" s="1435"/>
    </row>
    <row r="36" spans="1:3" ht="13.9" customHeight="1" x14ac:dyDescent="0.2">
      <c r="A36" s="1637"/>
      <c r="B36" s="1637"/>
      <c r="C36" s="1435"/>
    </row>
    <row r="37" spans="1:3" ht="13.9" customHeight="1" x14ac:dyDescent="0.2">
      <c r="A37" s="1637"/>
      <c r="B37" s="1637"/>
      <c r="C37" s="1435"/>
    </row>
    <row r="38" spans="1:3" ht="13.9" customHeight="1" x14ac:dyDescent="0.2">
      <c r="A38" s="1637"/>
      <c r="B38" s="1637"/>
      <c r="C38" s="1435"/>
    </row>
    <row r="39" spans="1:3" ht="13.9" customHeight="1" x14ac:dyDescent="0.2">
      <c r="A39" s="1637"/>
      <c r="B39" s="1637"/>
      <c r="C39" s="1435"/>
    </row>
    <row r="40" spans="1:3" ht="13.9" customHeight="1" x14ac:dyDescent="0.2">
      <c r="A40" s="1637"/>
      <c r="B40" s="1637"/>
      <c r="C40" s="1435"/>
    </row>
    <row r="41" spans="1:3" ht="13.9" customHeight="1" x14ac:dyDescent="0.2">
      <c r="A41" s="1637"/>
      <c r="B41" s="1637"/>
      <c r="C41" s="1435"/>
    </row>
    <row r="42" spans="1:3" ht="13.9" customHeight="1" x14ac:dyDescent="0.2">
      <c r="A42" s="1637"/>
      <c r="B42" s="1637"/>
      <c r="C42" s="1435"/>
    </row>
    <row r="43" spans="1:3" ht="13.9" customHeight="1" x14ac:dyDescent="0.2">
      <c r="A43" s="1637"/>
      <c r="B43" s="1637"/>
      <c r="C43" s="1435"/>
    </row>
    <row r="44" spans="1:3" ht="13.9" customHeight="1" x14ac:dyDescent="0.2">
      <c r="A44" s="1637"/>
      <c r="B44" s="1637"/>
      <c r="C44" s="1435"/>
    </row>
    <row r="45" spans="1:3" ht="13.9" customHeight="1" x14ac:dyDescent="0.2">
      <c r="A45" s="1637"/>
      <c r="B45" s="1637"/>
      <c r="C45" s="1435"/>
    </row>
    <row r="46" spans="1:3" ht="13.9" customHeight="1" x14ac:dyDescent="0.2">
      <c r="A46" s="1637"/>
      <c r="B46" s="1637"/>
      <c r="C46" s="1435"/>
    </row>
    <row r="47" spans="1:3" ht="13.9" customHeight="1" x14ac:dyDescent="0.2">
      <c r="A47" s="1637"/>
      <c r="B47" s="1637"/>
      <c r="C47" s="1435"/>
    </row>
    <row r="48" spans="1:3" ht="13.9" customHeight="1" x14ac:dyDescent="0.2">
      <c r="A48" s="1637"/>
      <c r="B48" s="1637"/>
      <c r="C48" s="1435"/>
    </row>
    <row r="49" spans="1:4" ht="13.9" customHeight="1" x14ac:dyDescent="0.2">
      <c r="A49" s="1637"/>
      <c r="B49" s="1637"/>
      <c r="C49" s="1435"/>
    </row>
    <row r="50" spans="1:4" ht="13.9" customHeight="1" x14ac:dyDescent="0.2">
      <c r="A50" s="1637"/>
      <c r="B50" s="1637"/>
      <c r="C50" s="1435"/>
      <c r="D50" s="1436"/>
    </row>
    <row r="51" spans="1:4" ht="13.9" customHeight="1" x14ac:dyDescent="0.2">
      <c r="A51" s="1637"/>
      <c r="B51" s="1637"/>
      <c r="C51" s="1435"/>
    </row>
    <row r="52" spans="1:4" ht="13.9" customHeight="1" x14ac:dyDescent="0.2">
      <c r="A52" s="1637"/>
      <c r="B52" s="1637"/>
      <c r="C52" s="1435"/>
    </row>
    <row r="53" spans="1:4" ht="13.9" customHeight="1" x14ac:dyDescent="0.2">
      <c r="A53" s="1637"/>
      <c r="B53" s="1637"/>
      <c r="C53" s="1435"/>
    </row>
    <row r="54" spans="1:4" ht="13.9" customHeight="1" x14ac:dyDescent="0.2">
      <c r="A54" s="1637"/>
      <c r="B54" s="1637"/>
      <c r="C54" s="1435"/>
    </row>
    <row r="55" spans="1:4" ht="13.9" customHeight="1" x14ac:dyDescent="0.2">
      <c r="A55" s="1637"/>
      <c r="B55" s="1637"/>
      <c r="C55" s="1435"/>
    </row>
    <row r="56" spans="1:4" ht="13.9" customHeight="1" x14ac:dyDescent="0.2">
      <c r="A56" s="1637"/>
      <c r="B56" s="1637"/>
      <c r="C56" s="1435"/>
    </row>
    <row r="57" spans="1:4" ht="13.9" customHeight="1" x14ac:dyDescent="0.2">
      <c r="A57" s="1637"/>
      <c r="B57" s="1637"/>
      <c r="C57" s="1435"/>
    </row>
    <row r="58" spans="1:4" ht="13.9" customHeight="1" x14ac:dyDescent="0.2">
      <c r="A58" s="1637"/>
      <c r="B58" s="1637"/>
      <c r="C58" s="1435"/>
    </row>
    <row r="59" spans="1:4" ht="13.9" customHeight="1" x14ac:dyDescent="0.2">
      <c r="A59" s="1637"/>
      <c r="B59" s="1637"/>
      <c r="C59" s="1435"/>
    </row>
    <row r="60" spans="1:4" ht="13.9" customHeight="1" x14ac:dyDescent="0.2">
      <c r="A60" s="1637"/>
      <c r="B60" s="1637"/>
      <c r="C60" s="1435"/>
    </row>
    <row r="61" spans="1:4" ht="13.9" customHeight="1" x14ac:dyDescent="0.2">
      <c r="A61" s="1637"/>
      <c r="B61" s="1637"/>
      <c r="C61" s="1435"/>
    </row>
    <row r="62" spans="1:4" ht="13.9" customHeight="1" x14ac:dyDescent="0.2">
      <c r="A62" s="1637"/>
      <c r="B62" s="1637"/>
      <c r="C62" s="1435"/>
    </row>
    <row r="63" spans="1:4" ht="13.9" customHeight="1" x14ac:dyDescent="0.2">
      <c r="A63" s="1637"/>
      <c r="B63" s="1637"/>
      <c r="C63" s="1435"/>
    </row>
    <row r="64" spans="1:4" ht="13.9" customHeight="1" x14ac:dyDescent="0.2">
      <c r="A64" s="1637"/>
      <c r="B64" s="1637"/>
      <c r="C64" s="1435"/>
    </row>
    <row r="65" spans="1:3" ht="13.9" customHeight="1" x14ac:dyDescent="0.2">
      <c r="A65" s="1637"/>
      <c r="B65" s="1637"/>
      <c r="C65" s="1435"/>
    </row>
    <row r="66" spans="1:3" ht="13.9" customHeight="1" x14ac:dyDescent="0.2">
      <c r="A66" s="1637"/>
      <c r="B66" s="1637"/>
      <c r="C66" s="1435"/>
    </row>
    <row r="67" spans="1:3" ht="13.9" customHeight="1" x14ac:dyDescent="0.2">
      <c r="A67" s="1637"/>
      <c r="B67" s="1637"/>
      <c r="C67" s="1435"/>
    </row>
    <row r="68" spans="1:3" ht="13.9" customHeight="1" x14ac:dyDescent="0.2">
      <c r="A68" s="1637"/>
      <c r="B68" s="1637"/>
      <c r="C68" s="1435"/>
    </row>
    <row r="69" spans="1:3" ht="13.9" customHeight="1" x14ac:dyDescent="0.2">
      <c r="A69" s="1637"/>
      <c r="B69" s="1637"/>
      <c r="C69" s="1435"/>
    </row>
    <row r="70" spans="1:3" ht="13.9" customHeight="1" x14ac:dyDescent="0.2">
      <c r="A70" s="1637"/>
      <c r="B70" s="1637"/>
      <c r="C70" s="1435"/>
    </row>
    <row r="71" spans="1:3" ht="13.9" customHeight="1" x14ac:dyDescent="0.2">
      <c r="A71" s="1637"/>
      <c r="B71" s="1637"/>
      <c r="C71" s="1435"/>
    </row>
    <row r="72" spans="1:3" ht="13.9" customHeight="1" x14ac:dyDescent="0.2">
      <c r="A72" s="1637"/>
      <c r="B72" s="1637"/>
      <c r="C72" s="1435"/>
    </row>
    <row r="73" spans="1:3" ht="13.9" customHeight="1" x14ac:dyDescent="0.2">
      <c r="A73" s="1637"/>
      <c r="B73" s="1637"/>
      <c r="C73" s="1435"/>
    </row>
    <row r="74" spans="1:3" ht="13.9" customHeight="1" x14ac:dyDescent="0.2">
      <c r="A74" s="1637"/>
      <c r="B74" s="1637"/>
      <c r="C74" s="1435"/>
    </row>
    <row r="75" spans="1:3" ht="13.9" customHeight="1" x14ac:dyDescent="0.2">
      <c r="A75" s="1637"/>
      <c r="B75" s="1637"/>
      <c r="C75" s="1435"/>
    </row>
    <row r="76" spans="1:3" ht="13.9" customHeight="1" x14ac:dyDescent="0.2">
      <c r="A76" s="1637"/>
      <c r="B76" s="1637"/>
      <c r="C76" s="1435"/>
    </row>
    <row r="77" spans="1:3" ht="13.9" customHeight="1" x14ac:dyDescent="0.2">
      <c r="A77" s="1637"/>
      <c r="B77" s="1637"/>
      <c r="C77" s="1435"/>
    </row>
    <row r="78" spans="1:3" ht="13.9" customHeight="1" x14ac:dyDescent="0.2">
      <c r="A78" s="1637"/>
      <c r="B78" s="1637"/>
      <c r="C78" s="1435"/>
    </row>
    <row r="79" spans="1:3" ht="13.9" customHeight="1" x14ac:dyDescent="0.2">
      <c r="A79" s="1637"/>
      <c r="B79" s="1637"/>
      <c r="C79" s="1435"/>
    </row>
    <row r="80" spans="1:3" ht="13.9" customHeight="1" x14ac:dyDescent="0.2">
      <c r="A80" s="1637"/>
      <c r="B80" s="1637"/>
      <c r="C80" s="1435"/>
    </row>
    <row r="81" spans="1:3" ht="13.9" customHeight="1" x14ac:dyDescent="0.2">
      <c r="A81" s="1637"/>
      <c r="B81" s="1637"/>
      <c r="C81" s="1435"/>
    </row>
    <row r="82" spans="1:3" ht="13.9" customHeight="1" x14ac:dyDescent="0.2">
      <c r="A82" s="1637"/>
      <c r="B82" s="1637"/>
      <c r="C82" s="1435"/>
    </row>
    <row r="83" spans="1:3" ht="13.9" customHeight="1" x14ac:dyDescent="0.2">
      <c r="A83" s="1637"/>
      <c r="B83" s="1637"/>
      <c r="C83" s="1435"/>
    </row>
    <row r="84" spans="1:3" ht="13.9" customHeight="1" x14ac:dyDescent="0.2">
      <c r="A84" s="1637"/>
      <c r="B84" s="1637"/>
      <c r="C84" s="1435"/>
    </row>
    <row r="85" spans="1:3" ht="13.9" customHeight="1" x14ac:dyDescent="0.2">
      <c r="A85" s="1637"/>
      <c r="B85" s="1637"/>
      <c r="C85" s="1435"/>
    </row>
    <row r="86" spans="1:3" ht="13.9" customHeight="1" x14ac:dyDescent="0.2">
      <c r="A86" s="1637"/>
      <c r="B86" s="1637"/>
      <c r="C86" s="1435"/>
    </row>
    <row r="87" spans="1:3" ht="13.9" customHeight="1" x14ac:dyDescent="0.2">
      <c r="A87" s="1637"/>
      <c r="B87" s="1637"/>
      <c r="C87" s="1435"/>
    </row>
    <row r="88" spans="1:3" ht="13.9" customHeight="1" x14ac:dyDescent="0.2">
      <c r="A88" s="1637"/>
      <c r="B88" s="1637"/>
      <c r="C88" s="1435"/>
    </row>
    <row r="89" spans="1:3" ht="13.9" customHeight="1" x14ac:dyDescent="0.2">
      <c r="A89" s="1637"/>
      <c r="B89" s="1637"/>
      <c r="C89" s="1435"/>
    </row>
    <row r="90" spans="1:3" ht="13.9" customHeight="1" x14ac:dyDescent="0.2">
      <c r="A90" s="1637"/>
      <c r="B90" s="1637"/>
      <c r="C90" s="1435"/>
    </row>
    <row r="91" spans="1:3" ht="13.9" customHeight="1" x14ac:dyDescent="0.2">
      <c r="A91" s="1637"/>
      <c r="B91" s="1637"/>
      <c r="C91" s="1435"/>
    </row>
    <row r="92" spans="1:3" ht="13.9" customHeight="1" x14ac:dyDescent="0.2">
      <c r="A92" s="1637"/>
      <c r="B92" s="1637"/>
      <c r="C92" s="1435"/>
    </row>
    <row r="93" spans="1:3" ht="13.9" customHeight="1" x14ac:dyDescent="0.2">
      <c r="A93" s="1637"/>
      <c r="B93" s="1637"/>
      <c r="C93" s="1435"/>
    </row>
    <row r="94" spans="1:3" ht="13.9" customHeight="1" x14ac:dyDescent="0.2">
      <c r="A94" s="1637"/>
      <c r="B94" s="1637"/>
      <c r="C94" s="1435"/>
    </row>
    <row r="95" spans="1:3" ht="13.9" customHeight="1" x14ac:dyDescent="0.2">
      <c r="A95" s="1637"/>
      <c r="B95" s="1637"/>
      <c r="C95" s="1435"/>
    </row>
    <row r="96" spans="1:3" ht="13.9" customHeight="1" x14ac:dyDescent="0.2">
      <c r="A96" s="1637"/>
      <c r="B96" s="1637"/>
      <c r="C96" s="1435"/>
    </row>
    <row r="97" spans="1:3" ht="13.9" customHeight="1" x14ac:dyDescent="0.2">
      <c r="A97" s="1637"/>
      <c r="B97" s="1637"/>
      <c r="C97" s="1435"/>
    </row>
    <row r="98" spans="1:3" ht="13.9" customHeight="1" x14ac:dyDescent="0.2">
      <c r="A98" s="1637"/>
      <c r="B98" s="1637"/>
      <c r="C98" s="1435"/>
    </row>
    <row r="99" spans="1:3" ht="13.9" customHeight="1" x14ac:dyDescent="0.2">
      <c r="A99" s="1637"/>
      <c r="B99" s="1637"/>
      <c r="C99" s="1435"/>
    </row>
    <row r="100" spans="1:3" ht="13.9" customHeight="1" x14ac:dyDescent="0.2">
      <c r="A100" s="1637"/>
      <c r="B100" s="1637"/>
      <c r="C100" s="1435"/>
    </row>
    <row r="101" spans="1:3" ht="13.9" customHeight="1" x14ac:dyDescent="0.2">
      <c r="A101" s="1637"/>
      <c r="B101" s="1637"/>
      <c r="C101" s="1435"/>
    </row>
    <row r="102" spans="1:3" ht="13.9" customHeight="1" x14ac:dyDescent="0.2">
      <c r="A102" s="1637"/>
      <c r="B102" s="1637"/>
      <c r="C102" s="1435"/>
    </row>
    <row r="103" spans="1:3" ht="13.9" customHeight="1" x14ac:dyDescent="0.2">
      <c r="A103" s="1637"/>
      <c r="B103" s="1637"/>
      <c r="C103" s="1435"/>
    </row>
    <row r="104" spans="1:3" ht="13.9" customHeight="1" x14ac:dyDescent="0.2">
      <c r="A104" s="1637"/>
      <c r="B104" s="1637"/>
      <c r="C104" s="1435"/>
    </row>
    <row r="105" spans="1:3" ht="13.9" customHeight="1" x14ac:dyDescent="0.2">
      <c r="A105" s="1637"/>
      <c r="B105" s="1637"/>
      <c r="C105" s="1435"/>
    </row>
    <row r="106" spans="1:3" ht="13.9" customHeight="1" x14ac:dyDescent="0.2">
      <c r="A106" s="1637"/>
      <c r="B106" s="1637"/>
      <c r="C106" s="1435"/>
    </row>
    <row r="107" spans="1:3" ht="13.9" customHeight="1" x14ac:dyDescent="0.2">
      <c r="A107" s="1637"/>
      <c r="B107" s="1637"/>
      <c r="C107" s="1435"/>
    </row>
    <row r="108" spans="1:3" ht="13.9" customHeight="1" x14ac:dyDescent="0.2">
      <c r="A108" s="1637"/>
      <c r="B108" s="1637"/>
      <c r="C108" s="1435"/>
    </row>
    <row r="109" spans="1:3" ht="13.9" customHeight="1" x14ac:dyDescent="0.2">
      <c r="A109" s="1637"/>
      <c r="B109" s="1637"/>
      <c r="C109" s="1435"/>
    </row>
    <row r="110" spans="1:3" ht="13.9" customHeight="1" x14ac:dyDescent="0.2">
      <c r="A110" s="1637"/>
      <c r="B110" s="1637"/>
      <c r="C110" s="1435"/>
    </row>
    <row r="111" spans="1:3" ht="13.9" customHeight="1" x14ac:dyDescent="0.2">
      <c r="A111" s="1637"/>
      <c r="B111" s="1637"/>
      <c r="C111" s="1435"/>
    </row>
    <row r="112" spans="1:3" ht="13.9" customHeight="1" x14ac:dyDescent="0.2">
      <c r="A112" s="1637"/>
      <c r="B112" s="1637"/>
      <c r="C112" s="1435"/>
    </row>
    <row r="113" spans="1:3" ht="13.9" customHeight="1" x14ac:dyDescent="0.2">
      <c r="A113" s="1637"/>
      <c r="B113" s="1637"/>
      <c r="C113" s="1435"/>
    </row>
    <row r="114" spans="1:3" ht="13.9" customHeight="1" x14ac:dyDescent="0.2">
      <c r="A114" s="1637"/>
      <c r="B114" s="1637"/>
      <c r="C114" s="1435"/>
    </row>
    <row r="115" spans="1:3" ht="13.9" customHeight="1" x14ac:dyDescent="0.2">
      <c r="A115" s="1637"/>
      <c r="B115" s="1637"/>
      <c r="C115" s="1435"/>
    </row>
    <row r="116" spans="1:3" ht="13.9" customHeight="1" x14ac:dyDescent="0.2">
      <c r="A116" s="1637"/>
      <c r="B116" s="1637"/>
      <c r="C116" s="1435"/>
    </row>
    <row r="117" spans="1:3" ht="13.9" customHeight="1" x14ac:dyDescent="0.2">
      <c r="A117" s="1637"/>
      <c r="B117" s="1637"/>
      <c r="C117" s="1435"/>
    </row>
    <row r="118" spans="1:3" ht="13.9" customHeight="1" x14ac:dyDescent="0.2">
      <c r="A118" s="1637"/>
      <c r="B118" s="1637"/>
      <c r="C118" s="1435"/>
    </row>
    <row r="119" spans="1:3" ht="13.9" customHeight="1" x14ac:dyDescent="0.2">
      <c r="A119" s="1637"/>
      <c r="B119" s="1637"/>
      <c r="C119" s="1435"/>
    </row>
    <row r="120" spans="1:3" ht="13.9" customHeight="1" x14ac:dyDescent="0.2">
      <c r="A120" s="1637"/>
      <c r="B120" s="1637"/>
      <c r="C120" s="1435"/>
    </row>
    <row r="121" spans="1:3" ht="13.9" customHeight="1" x14ac:dyDescent="0.2">
      <c r="A121" s="1637"/>
      <c r="B121" s="1637"/>
      <c r="C121" s="1435"/>
    </row>
    <row r="122" spans="1:3" ht="13.9" customHeight="1" x14ac:dyDescent="0.2">
      <c r="A122" s="1637"/>
      <c r="B122" s="1637"/>
      <c r="C122" s="1435"/>
    </row>
    <row r="123" spans="1:3" ht="13.9" customHeight="1" x14ac:dyDescent="0.2">
      <c r="A123" s="1637"/>
      <c r="B123" s="1637"/>
      <c r="C123" s="1435"/>
    </row>
    <row r="124" spans="1:3" ht="13.9" customHeight="1" x14ac:dyDescent="0.2">
      <c r="A124" s="1637"/>
      <c r="B124" s="1637"/>
      <c r="C124" s="1435"/>
    </row>
    <row r="125" spans="1:3" ht="13.9" customHeight="1" x14ac:dyDescent="0.2">
      <c r="A125" s="1637"/>
      <c r="B125" s="1637"/>
      <c r="C125" s="1435"/>
    </row>
    <row r="126" spans="1:3" ht="13.9" customHeight="1" x14ac:dyDescent="0.2">
      <c r="A126" s="1637"/>
      <c r="B126" s="1637"/>
      <c r="C126" s="1435"/>
    </row>
    <row r="127" spans="1:3" ht="13.9" customHeight="1" x14ac:dyDescent="0.2">
      <c r="A127" s="1637"/>
      <c r="B127" s="1637"/>
      <c r="C127" s="1435"/>
    </row>
    <row r="128" spans="1:3" ht="13.9" customHeight="1" x14ac:dyDescent="0.2">
      <c r="A128" s="1637"/>
      <c r="B128" s="1637"/>
      <c r="C128" s="1435"/>
    </row>
    <row r="129" spans="1:3" ht="13.9" customHeight="1" x14ac:dyDescent="0.2">
      <c r="A129" s="1637"/>
      <c r="B129" s="1637"/>
      <c r="C129" s="1435"/>
    </row>
    <row r="130" spans="1:3" ht="13.9" customHeight="1" x14ac:dyDescent="0.2">
      <c r="A130" s="1637"/>
      <c r="B130" s="1637"/>
      <c r="C130" s="1435"/>
    </row>
    <row r="131" spans="1:3" ht="13.9" customHeight="1" x14ac:dyDescent="0.2">
      <c r="A131" s="1637"/>
      <c r="B131" s="1637"/>
      <c r="C131" s="1435"/>
    </row>
    <row r="132" spans="1:3" ht="13.9" customHeight="1" x14ac:dyDescent="0.2">
      <c r="A132" s="1637"/>
      <c r="B132" s="1637"/>
      <c r="C132" s="1435"/>
    </row>
    <row r="133" spans="1:3" ht="13.9" customHeight="1" x14ac:dyDescent="0.2">
      <c r="A133" s="1637"/>
      <c r="B133" s="1637"/>
      <c r="C133" s="1435"/>
    </row>
    <row r="134" spans="1:3" ht="13.9" customHeight="1" x14ac:dyDescent="0.2">
      <c r="A134" s="1637"/>
      <c r="B134" s="1637"/>
      <c r="C134" s="1435"/>
    </row>
    <row r="135" spans="1:3" ht="13.9" customHeight="1" x14ac:dyDescent="0.2">
      <c r="A135" s="1637"/>
      <c r="B135" s="1637"/>
      <c r="C135" s="1435"/>
    </row>
    <row r="136" spans="1:3" ht="13.9" customHeight="1" x14ac:dyDescent="0.2">
      <c r="A136" s="1637"/>
      <c r="B136" s="1637"/>
      <c r="C136" s="1435"/>
    </row>
    <row r="137" spans="1:3" ht="13.9" customHeight="1" x14ac:dyDescent="0.2">
      <c r="A137" s="1637"/>
      <c r="B137" s="1637"/>
      <c r="C137" s="1435"/>
    </row>
    <row r="138" spans="1:3" ht="13.9" customHeight="1" x14ac:dyDescent="0.2">
      <c r="A138" s="1637"/>
      <c r="B138" s="1637"/>
      <c r="C138" s="1435"/>
    </row>
    <row r="139" spans="1:3" ht="13.9" customHeight="1" x14ac:dyDescent="0.2">
      <c r="A139" s="1637"/>
      <c r="B139" s="1637"/>
      <c r="C139" s="1435"/>
    </row>
    <row r="140" spans="1:3" ht="13.9" customHeight="1" x14ac:dyDescent="0.2">
      <c r="A140" s="1637"/>
      <c r="B140" s="1637"/>
      <c r="C140" s="1435"/>
    </row>
    <row r="141" spans="1:3" ht="13.9" customHeight="1" x14ac:dyDescent="0.2">
      <c r="A141" s="1637"/>
      <c r="B141" s="1637"/>
      <c r="C141" s="1435"/>
    </row>
    <row r="142" spans="1:3" ht="13.9" customHeight="1" x14ac:dyDescent="0.2">
      <c r="A142" s="1637"/>
      <c r="B142" s="1637"/>
      <c r="C142" s="1435"/>
    </row>
    <row r="143" spans="1:3" ht="13.9" customHeight="1" x14ac:dyDescent="0.2">
      <c r="A143" s="1637"/>
      <c r="B143" s="1637"/>
      <c r="C143" s="1435"/>
    </row>
    <row r="144" spans="1:3" ht="13.9" customHeight="1" x14ac:dyDescent="0.2">
      <c r="A144" s="1637"/>
      <c r="B144" s="1637"/>
      <c r="C144" s="1435"/>
    </row>
    <row r="145" spans="1:3" ht="13.9" customHeight="1" x14ac:dyDescent="0.2">
      <c r="A145" s="1637"/>
      <c r="B145" s="1637"/>
      <c r="C145" s="1435"/>
    </row>
    <row r="146" spans="1:3" ht="13.9" customHeight="1" x14ac:dyDescent="0.2">
      <c r="A146" s="1637"/>
      <c r="B146" s="1637"/>
      <c r="C146" s="1435"/>
    </row>
    <row r="147" spans="1:3" ht="13.9" customHeight="1" x14ac:dyDescent="0.2">
      <c r="A147" s="1637"/>
      <c r="B147" s="1637"/>
      <c r="C147" s="1435"/>
    </row>
    <row r="148" spans="1:3" ht="13.9" customHeight="1" x14ac:dyDescent="0.2">
      <c r="A148" s="1637"/>
      <c r="B148" s="1637"/>
      <c r="C148" s="1435"/>
    </row>
    <row r="149" spans="1:3" ht="13.9" customHeight="1" x14ac:dyDescent="0.2">
      <c r="A149" s="1637"/>
      <c r="B149" s="1637"/>
      <c r="C149" s="1435"/>
    </row>
    <row r="150" spans="1:3" ht="13.9" customHeight="1" x14ac:dyDescent="0.2">
      <c r="A150" s="1637"/>
      <c r="B150" s="1637"/>
      <c r="C150" s="1435"/>
    </row>
    <row r="151" spans="1:3" ht="13.9" customHeight="1" x14ac:dyDescent="0.2">
      <c r="A151" s="1637"/>
      <c r="B151" s="1637"/>
      <c r="C151" s="1435"/>
    </row>
    <row r="152" spans="1:3" ht="13.9" customHeight="1" x14ac:dyDescent="0.2">
      <c r="A152" s="1637"/>
      <c r="B152" s="1637"/>
      <c r="C152" s="1435"/>
    </row>
    <row r="153" spans="1:3" ht="13.9" customHeight="1" x14ac:dyDescent="0.2">
      <c r="A153" s="1637"/>
      <c r="B153" s="1637"/>
      <c r="C153" s="1435"/>
    </row>
    <row r="154" spans="1:3" ht="13.9" customHeight="1" x14ac:dyDescent="0.2">
      <c r="A154" s="1637"/>
      <c r="B154" s="1637"/>
      <c r="C154" s="1435"/>
    </row>
    <row r="155" spans="1:3" ht="13.9" customHeight="1" x14ac:dyDescent="0.2">
      <c r="A155" s="1637"/>
      <c r="B155" s="1637"/>
      <c r="C155" s="1435"/>
    </row>
    <row r="156" spans="1:3" ht="13.9" customHeight="1" x14ac:dyDescent="0.2">
      <c r="A156" s="1637"/>
      <c r="B156" s="1637"/>
      <c r="C156" s="1435"/>
    </row>
    <row r="157" spans="1:3" ht="13.9" customHeight="1" x14ac:dyDescent="0.2">
      <c r="A157" s="1637"/>
      <c r="B157" s="1637"/>
      <c r="C157" s="1435"/>
    </row>
    <row r="158" spans="1:3" ht="13.9" customHeight="1" x14ac:dyDescent="0.2">
      <c r="A158" s="1637"/>
      <c r="B158" s="1637"/>
      <c r="C158" s="1435"/>
    </row>
    <row r="159" spans="1:3" ht="13.9" customHeight="1" x14ac:dyDescent="0.2">
      <c r="A159" s="1637"/>
      <c r="B159" s="1637"/>
      <c r="C159" s="1435"/>
    </row>
    <row r="160" spans="1:3" ht="13.9" customHeight="1" x14ac:dyDescent="0.2">
      <c r="A160" s="1637"/>
      <c r="B160" s="1637"/>
      <c r="C160" s="1435"/>
    </row>
    <row r="161" spans="1:3" ht="13.9" customHeight="1" x14ac:dyDescent="0.2">
      <c r="A161" s="1637"/>
      <c r="B161" s="1637"/>
      <c r="C161" s="1435"/>
    </row>
    <row r="162" spans="1:3" ht="13.9" customHeight="1" x14ac:dyDescent="0.2">
      <c r="A162" s="1637"/>
      <c r="B162" s="1637"/>
      <c r="C162" s="1435"/>
    </row>
    <row r="163" spans="1:3" ht="13.9" customHeight="1" x14ac:dyDescent="0.2">
      <c r="A163" s="1637"/>
      <c r="B163" s="1637"/>
      <c r="C163" s="1435"/>
    </row>
    <row r="164" spans="1:3" ht="13.9" customHeight="1" x14ac:dyDescent="0.2">
      <c r="A164" s="1637"/>
      <c r="B164" s="1637"/>
      <c r="C164" s="1435"/>
    </row>
    <row r="165" spans="1:3" ht="13.9" customHeight="1" x14ac:dyDescent="0.2">
      <c r="A165" s="1637"/>
      <c r="B165" s="1637"/>
      <c r="C165" s="1435"/>
    </row>
    <row r="166" spans="1:3" ht="13.9" customHeight="1" x14ac:dyDescent="0.2">
      <c r="A166" s="1637"/>
      <c r="B166" s="1637"/>
      <c r="C166" s="1435"/>
    </row>
    <row r="167" spans="1:3" ht="13.9" customHeight="1" x14ac:dyDescent="0.2">
      <c r="A167" s="1637"/>
      <c r="B167" s="1637"/>
      <c r="C167" s="1435"/>
    </row>
    <row r="168" spans="1:3" ht="13.9" customHeight="1" x14ac:dyDescent="0.2">
      <c r="A168" s="1637"/>
      <c r="B168" s="1637"/>
      <c r="C168" s="1435"/>
    </row>
    <row r="169" spans="1:3" ht="13.9" customHeight="1" x14ac:dyDescent="0.2">
      <c r="A169" s="1637"/>
      <c r="B169" s="1637"/>
      <c r="C169" s="1435"/>
    </row>
    <row r="170" spans="1:3" ht="13.9" customHeight="1" x14ac:dyDescent="0.2">
      <c r="A170" s="1637"/>
      <c r="B170" s="1637"/>
      <c r="C170" s="1435"/>
    </row>
    <row r="171" spans="1:3" ht="13.9" customHeight="1" x14ac:dyDescent="0.2">
      <c r="A171" s="1637"/>
      <c r="B171" s="1637"/>
      <c r="C171" s="1435"/>
    </row>
    <row r="172" spans="1:3" ht="13.9" customHeight="1" x14ac:dyDescent="0.2">
      <c r="A172" s="1637"/>
      <c r="B172" s="1637"/>
      <c r="C172" s="1435"/>
    </row>
    <row r="173" spans="1:3" ht="13.9" customHeight="1" x14ac:dyDescent="0.2">
      <c r="A173" s="1637"/>
      <c r="B173" s="1637"/>
      <c r="C173" s="1435"/>
    </row>
    <row r="174" spans="1:3" ht="13.9" customHeight="1" x14ac:dyDescent="0.2">
      <c r="A174" s="1637"/>
      <c r="B174" s="1637"/>
      <c r="C174" s="1435"/>
    </row>
    <row r="175" spans="1:3" ht="13.9" customHeight="1" x14ac:dyDescent="0.2">
      <c r="A175" s="1637"/>
      <c r="B175" s="1637"/>
      <c r="C175" s="1435"/>
    </row>
    <row r="176" spans="1:3" ht="13.9" customHeight="1" x14ac:dyDescent="0.2">
      <c r="A176" s="1637"/>
      <c r="B176" s="1637"/>
      <c r="C176" s="1435"/>
    </row>
    <row r="177" spans="1:3" ht="13.9" customHeight="1" x14ac:dyDescent="0.2">
      <c r="A177" s="1637"/>
      <c r="B177" s="1637"/>
      <c r="C177" s="1435"/>
    </row>
    <row r="178" spans="1:3" ht="13.9" customHeight="1" x14ac:dyDescent="0.2">
      <c r="A178" s="1637"/>
      <c r="B178" s="1637"/>
      <c r="C178" s="1435"/>
    </row>
    <row r="179" spans="1:3" ht="13.9" customHeight="1" x14ac:dyDescent="0.2">
      <c r="A179" s="1637"/>
      <c r="B179" s="1637"/>
      <c r="C179" s="1435"/>
    </row>
    <row r="180" spans="1:3" ht="13.9" customHeight="1" x14ac:dyDescent="0.2">
      <c r="A180" s="1637"/>
      <c r="B180" s="1637"/>
      <c r="C180" s="1435"/>
    </row>
    <row r="181" spans="1:3" ht="13.9" customHeight="1" x14ac:dyDescent="0.2">
      <c r="A181" s="1637"/>
      <c r="B181" s="1637"/>
      <c r="C181" s="1435"/>
    </row>
    <row r="182" spans="1:3" ht="13.9" customHeight="1" x14ac:dyDescent="0.2">
      <c r="A182" s="1637"/>
      <c r="B182" s="1637"/>
      <c r="C182" s="1435"/>
    </row>
    <row r="183" spans="1:3" ht="13.9" customHeight="1" x14ac:dyDescent="0.2">
      <c r="A183" s="1637"/>
      <c r="B183" s="1637"/>
      <c r="C183" s="1435"/>
    </row>
    <row r="184" spans="1:3" ht="13.9" customHeight="1" x14ac:dyDescent="0.2">
      <c r="A184" s="1637"/>
      <c r="B184" s="1637"/>
      <c r="C184" s="1435"/>
    </row>
    <row r="185" spans="1:3" ht="13.9" customHeight="1" x14ac:dyDescent="0.2">
      <c r="A185" s="1637"/>
      <c r="B185" s="1637"/>
      <c r="C185" s="1435"/>
    </row>
    <row r="186" spans="1:3" ht="13.9" customHeight="1" x14ac:dyDescent="0.2">
      <c r="A186" s="1637"/>
      <c r="B186" s="1637"/>
      <c r="C186" s="1435"/>
    </row>
    <row r="187" spans="1:3" ht="13.9" customHeight="1" x14ac:dyDescent="0.2">
      <c r="A187" s="1637"/>
      <c r="B187" s="1637"/>
      <c r="C187" s="1435"/>
    </row>
    <row r="188" spans="1:3" ht="13.9" customHeight="1" x14ac:dyDescent="0.2">
      <c r="A188" s="1637"/>
      <c r="B188" s="1637"/>
      <c r="C188" s="1435"/>
    </row>
    <row r="189" spans="1:3" ht="13.9" customHeight="1" x14ac:dyDescent="0.2">
      <c r="A189" s="1637"/>
      <c r="B189" s="1637"/>
      <c r="C189" s="1435"/>
    </row>
    <row r="190" spans="1:3" ht="13.9" customHeight="1" x14ac:dyDescent="0.2">
      <c r="A190" s="1637"/>
      <c r="B190" s="1637"/>
      <c r="C190" s="1435"/>
    </row>
    <row r="191" spans="1:3" ht="13.9" customHeight="1" x14ac:dyDescent="0.2">
      <c r="A191" s="1637"/>
      <c r="B191" s="1637"/>
      <c r="C191" s="1435"/>
    </row>
    <row r="192" spans="1:3" ht="13.9" customHeight="1" x14ac:dyDescent="0.2">
      <c r="A192" s="1637"/>
      <c r="B192" s="1637"/>
      <c r="C192" s="1435"/>
    </row>
    <row r="193" spans="1:3" ht="13.9" customHeight="1" x14ac:dyDescent="0.2">
      <c r="A193" s="1637"/>
      <c r="B193" s="1637"/>
      <c r="C193" s="1435"/>
    </row>
    <row r="194" spans="1:3" ht="13.9" customHeight="1" x14ac:dyDescent="0.2">
      <c r="A194" s="1637"/>
      <c r="B194" s="1637"/>
      <c r="C194" s="1435"/>
    </row>
    <row r="195" spans="1:3" ht="13.9" customHeight="1" x14ac:dyDescent="0.2">
      <c r="A195" s="1637"/>
      <c r="B195" s="1637"/>
      <c r="C195" s="1435"/>
    </row>
    <row r="196" spans="1:3" ht="13.9" customHeight="1" x14ac:dyDescent="0.2">
      <c r="A196" s="1637"/>
      <c r="B196" s="1637"/>
      <c r="C196" s="1435"/>
    </row>
    <row r="197" spans="1:3" ht="13.9" customHeight="1" x14ac:dyDescent="0.2">
      <c r="A197" s="1637"/>
      <c r="B197" s="1637"/>
      <c r="C197" s="1435"/>
    </row>
    <row r="198" spans="1:3" ht="13.9" customHeight="1" x14ac:dyDescent="0.2">
      <c r="A198" s="1637"/>
      <c r="B198" s="1637"/>
      <c r="C198" s="1435"/>
    </row>
    <row r="199" spans="1:3" ht="13.9" customHeight="1" x14ac:dyDescent="0.2">
      <c r="A199" s="1637"/>
      <c r="B199" s="1637"/>
      <c r="C199" s="1435"/>
    </row>
    <row r="200" spans="1:3" ht="13.9" customHeight="1" x14ac:dyDescent="0.2">
      <c r="A200" s="1637"/>
      <c r="B200" s="1637"/>
      <c r="C200" s="1435"/>
    </row>
    <row r="201" spans="1:3" ht="13.9" customHeight="1" x14ac:dyDescent="0.2">
      <c r="A201" s="1637"/>
      <c r="B201" s="1637"/>
      <c r="C201" s="1435"/>
    </row>
    <row r="202" spans="1:3" ht="13.9" customHeight="1" x14ac:dyDescent="0.2">
      <c r="A202" s="1637"/>
      <c r="B202" s="1637"/>
      <c r="C202" s="1435"/>
    </row>
    <row r="203" spans="1:3" ht="13.9" customHeight="1" x14ac:dyDescent="0.2">
      <c r="A203" s="1637"/>
      <c r="B203" s="1637"/>
      <c r="C203" s="1435"/>
    </row>
    <row r="204" spans="1:3" ht="13.9" customHeight="1" x14ac:dyDescent="0.2">
      <c r="A204" s="1637"/>
      <c r="B204" s="1637"/>
      <c r="C204" s="1435"/>
    </row>
    <row r="205" spans="1:3" ht="13.9" customHeight="1" x14ac:dyDescent="0.2">
      <c r="A205" s="1637"/>
      <c r="B205" s="1637"/>
      <c r="C205" s="1435"/>
    </row>
    <row r="206" spans="1:3" ht="13.9" customHeight="1" x14ac:dyDescent="0.2">
      <c r="A206" s="1637"/>
      <c r="B206" s="1637"/>
      <c r="C206" s="1435"/>
    </row>
    <row r="207" spans="1:3" ht="13.9" customHeight="1" x14ac:dyDescent="0.2">
      <c r="A207" s="1637"/>
      <c r="B207" s="1637"/>
      <c r="C207" s="1435"/>
    </row>
    <row r="208" spans="1:3" ht="13.9" customHeight="1" x14ac:dyDescent="0.2">
      <c r="A208" s="1637"/>
      <c r="B208" s="1637"/>
      <c r="C208" s="1435"/>
    </row>
    <row r="209" spans="1:3" ht="13.9" customHeight="1" x14ac:dyDescent="0.2">
      <c r="A209" s="1637"/>
      <c r="B209" s="1637"/>
      <c r="C209" s="1435"/>
    </row>
    <row r="210" spans="1:3" ht="13.9" customHeight="1" x14ac:dyDescent="0.2">
      <c r="A210" s="1637"/>
      <c r="B210" s="1637"/>
      <c r="C210" s="1435"/>
    </row>
    <row r="211" spans="1:3" ht="13.9" customHeight="1" x14ac:dyDescent="0.2">
      <c r="A211" s="1637"/>
      <c r="B211" s="1637"/>
      <c r="C211" s="1435"/>
    </row>
    <row r="212" spans="1:3" ht="13.9" customHeight="1" x14ac:dyDescent="0.2">
      <c r="A212" s="1637"/>
      <c r="B212" s="1637"/>
      <c r="C212" s="1435"/>
    </row>
    <row r="213" spans="1:3" ht="13.9" customHeight="1" x14ac:dyDescent="0.2">
      <c r="A213" s="1637"/>
      <c r="B213" s="1637"/>
      <c r="C213" s="1435"/>
    </row>
    <row r="214" spans="1:3" ht="13.9" customHeight="1" x14ac:dyDescent="0.2">
      <c r="A214" s="1637"/>
      <c r="B214" s="1637"/>
      <c r="C214" s="1435"/>
    </row>
    <row r="215" spans="1:3" ht="13.9" customHeight="1" x14ac:dyDescent="0.2">
      <c r="A215" s="1637"/>
      <c r="B215" s="1637"/>
      <c r="C215" s="1435"/>
    </row>
    <row r="216" spans="1:3" ht="13.9" customHeight="1" x14ac:dyDescent="0.2">
      <c r="A216" s="1637"/>
      <c r="B216" s="1637"/>
      <c r="C216" s="1435"/>
    </row>
    <row r="217" spans="1:3" ht="13.9" customHeight="1" x14ac:dyDescent="0.2">
      <c r="A217" s="1637"/>
      <c r="B217" s="1637"/>
      <c r="C217" s="1435"/>
    </row>
    <row r="218" spans="1:3" ht="13.9" customHeight="1" x14ac:dyDescent="0.2">
      <c r="A218" s="1637"/>
      <c r="B218" s="1637"/>
      <c r="C218" s="1435"/>
    </row>
    <row r="219" spans="1:3" ht="13.9" customHeight="1" x14ac:dyDescent="0.2">
      <c r="A219" s="1637"/>
      <c r="B219" s="1637"/>
      <c r="C219" s="1435"/>
    </row>
    <row r="220" spans="1:3" ht="13.9" customHeight="1" x14ac:dyDescent="0.2">
      <c r="A220" s="1637"/>
      <c r="B220" s="1637"/>
      <c r="C220" s="1435"/>
    </row>
    <row r="221" spans="1:3" ht="13.9" customHeight="1" x14ac:dyDescent="0.2">
      <c r="A221" s="1637"/>
      <c r="B221" s="1637"/>
      <c r="C221" s="1435"/>
    </row>
    <row r="222" spans="1:3" ht="13.9" customHeight="1" x14ac:dyDescent="0.2">
      <c r="A222" s="1637"/>
      <c r="B222" s="1637"/>
      <c r="C222" s="1435"/>
    </row>
    <row r="223" spans="1:3" ht="13.9" customHeight="1" x14ac:dyDescent="0.2">
      <c r="A223" s="1637"/>
      <c r="B223" s="1637"/>
      <c r="C223" s="1435"/>
    </row>
    <row r="224" spans="1:3" ht="13.9" customHeight="1" x14ac:dyDescent="0.2">
      <c r="A224" s="1637"/>
      <c r="B224" s="1637"/>
      <c r="C224" s="1435"/>
    </row>
    <row r="225" spans="1:3" ht="13.9" customHeight="1" x14ac:dyDescent="0.2">
      <c r="A225" s="1637"/>
      <c r="B225" s="1637"/>
      <c r="C225" s="1435"/>
    </row>
    <row r="226" spans="1:3" ht="13.9" customHeight="1" x14ac:dyDescent="0.2">
      <c r="A226" s="1637"/>
      <c r="B226" s="1637"/>
      <c r="C226" s="1435"/>
    </row>
    <row r="227" spans="1:3" ht="13.9" customHeight="1" x14ac:dyDescent="0.2">
      <c r="A227" s="1637"/>
      <c r="B227" s="1637"/>
      <c r="C227" s="1435"/>
    </row>
    <row r="228" spans="1:3" ht="13.9" customHeight="1" x14ac:dyDescent="0.2">
      <c r="A228" s="1637"/>
      <c r="B228" s="1637"/>
      <c r="C228" s="1435"/>
    </row>
    <row r="229" spans="1:3" ht="13.9" customHeight="1" x14ac:dyDescent="0.2">
      <c r="A229" s="1637"/>
      <c r="B229" s="1637"/>
      <c r="C229" s="1435"/>
    </row>
    <row r="230" spans="1:3" ht="13.9" customHeight="1" x14ac:dyDescent="0.2">
      <c r="A230" s="1637"/>
      <c r="B230" s="1637"/>
      <c r="C230" s="1435"/>
    </row>
    <row r="231" spans="1:3" ht="13.9" customHeight="1" x14ac:dyDescent="0.2">
      <c r="A231" s="1637"/>
      <c r="B231" s="1637"/>
      <c r="C231" s="1435"/>
    </row>
    <row r="232" spans="1:3" ht="13.9" customHeight="1" x14ac:dyDescent="0.2">
      <c r="A232" s="1637"/>
      <c r="B232" s="1637"/>
      <c r="C232" s="1435"/>
    </row>
    <row r="233" spans="1:3" ht="13.9" customHeight="1" x14ac:dyDescent="0.2">
      <c r="A233" s="1637"/>
      <c r="B233" s="1637"/>
      <c r="C233" s="1435"/>
    </row>
    <row r="234" spans="1:3" ht="13.9" customHeight="1" x14ac:dyDescent="0.2">
      <c r="A234" s="1637"/>
      <c r="B234" s="1637"/>
      <c r="C234" s="1435"/>
    </row>
    <row r="235" spans="1:3" ht="13.9" customHeight="1" x14ac:dyDescent="0.2">
      <c r="A235" s="1637"/>
      <c r="B235" s="1637"/>
      <c r="C235" s="1435"/>
    </row>
    <row r="236" spans="1:3" ht="13.9" customHeight="1" x14ac:dyDescent="0.2">
      <c r="A236" s="1637"/>
      <c r="B236" s="1637"/>
      <c r="C236" s="1435"/>
    </row>
    <row r="237" spans="1:3" ht="13.9" customHeight="1" x14ac:dyDescent="0.2">
      <c r="A237" s="1637"/>
      <c r="B237" s="1637"/>
      <c r="C237" s="1435"/>
    </row>
    <row r="238" spans="1:3" ht="13.9" customHeight="1" x14ac:dyDescent="0.2">
      <c r="A238" s="1637"/>
      <c r="B238" s="1637"/>
      <c r="C238" s="1435"/>
    </row>
    <row r="239" spans="1:3" ht="13.9" customHeight="1" x14ac:dyDescent="0.2">
      <c r="A239" s="1637"/>
      <c r="B239" s="1637"/>
      <c r="C239" s="1435"/>
    </row>
    <row r="240" spans="1:3" ht="13.9" customHeight="1" x14ac:dyDescent="0.2">
      <c r="A240" s="1637"/>
      <c r="B240" s="1637"/>
      <c r="C240" s="1435"/>
    </row>
    <row r="241" spans="1:3" ht="13.9" customHeight="1" x14ac:dyDescent="0.2">
      <c r="A241" s="1637"/>
      <c r="B241" s="1637"/>
      <c r="C241" s="1435"/>
    </row>
    <row r="242" spans="1:3" ht="13.9" customHeight="1" x14ac:dyDescent="0.2">
      <c r="A242" s="1637"/>
      <c r="B242" s="1637"/>
      <c r="C242" s="1435"/>
    </row>
    <row r="243" spans="1:3" ht="13.9" customHeight="1" x14ac:dyDescent="0.2">
      <c r="A243" s="1637"/>
      <c r="B243" s="1637"/>
      <c r="C243" s="1435"/>
    </row>
    <row r="244" spans="1:3" ht="13.9" customHeight="1" x14ac:dyDescent="0.2">
      <c r="A244" s="1637"/>
      <c r="B244" s="1637"/>
      <c r="C244" s="1435"/>
    </row>
    <row r="245" spans="1:3" ht="13.9" customHeight="1" x14ac:dyDescent="0.2">
      <c r="A245" s="1637"/>
      <c r="B245" s="1637"/>
      <c r="C245" s="1435"/>
    </row>
    <row r="246" spans="1:3" ht="13.9" customHeight="1" x14ac:dyDescent="0.2">
      <c r="A246" s="1637"/>
      <c r="B246" s="1637"/>
      <c r="C246" s="1435"/>
    </row>
    <row r="247" spans="1:3" ht="13.9" customHeight="1" x14ac:dyDescent="0.2">
      <c r="A247" s="1637"/>
      <c r="B247" s="1637"/>
      <c r="C247" s="1435"/>
    </row>
    <row r="248" spans="1:3" ht="13.9" customHeight="1" x14ac:dyDescent="0.2">
      <c r="A248" s="1637"/>
      <c r="B248" s="1637"/>
      <c r="C248" s="1435"/>
    </row>
    <row r="249" spans="1:3" ht="13.9" customHeight="1" x14ac:dyDescent="0.2">
      <c r="A249" s="1637"/>
      <c r="B249" s="1637"/>
      <c r="C249" s="1435"/>
    </row>
    <row r="250" spans="1:3" ht="13.9" customHeight="1" x14ac:dyDescent="0.2">
      <c r="A250" s="1637"/>
      <c r="B250" s="1637"/>
      <c r="C250" s="1435"/>
    </row>
    <row r="251" spans="1:3" ht="13.9" customHeight="1" x14ac:dyDescent="0.2">
      <c r="A251" s="1637"/>
      <c r="B251" s="1637"/>
      <c r="C251" s="1435"/>
    </row>
    <row r="252" spans="1:3" ht="13.9" customHeight="1" x14ac:dyDescent="0.2">
      <c r="A252" s="1637"/>
      <c r="B252" s="1637"/>
      <c r="C252" s="1435"/>
    </row>
    <row r="253" spans="1:3" ht="13.9" customHeight="1" x14ac:dyDescent="0.2">
      <c r="A253" s="1637"/>
      <c r="B253" s="1637"/>
      <c r="C253" s="1435"/>
    </row>
    <row r="254" spans="1:3" ht="13.9" customHeight="1" x14ac:dyDescent="0.2">
      <c r="A254" s="1637"/>
      <c r="B254" s="1637"/>
      <c r="C254" s="1435"/>
    </row>
    <row r="255" spans="1:3" ht="13.9" customHeight="1" x14ac:dyDescent="0.2">
      <c r="A255" s="1637"/>
      <c r="B255" s="1637"/>
      <c r="C255" s="1435"/>
    </row>
    <row r="256" spans="1:3" ht="13.9" customHeight="1" x14ac:dyDescent="0.2">
      <c r="A256" s="1637"/>
      <c r="B256" s="1637"/>
      <c r="C256" s="1435"/>
    </row>
    <row r="257" spans="1:3" ht="13.9" customHeight="1" x14ac:dyDescent="0.2">
      <c r="A257" s="1637"/>
      <c r="B257" s="1637"/>
      <c r="C257" s="1435"/>
    </row>
    <row r="258" spans="1:3" ht="13.9" customHeight="1" x14ac:dyDescent="0.2">
      <c r="A258" s="1637"/>
      <c r="B258" s="1637"/>
      <c r="C258" s="1435"/>
    </row>
    <row r="259" spans="1:3" ht="13.9" customHeight="1" x14ac:dyDescent="0.2">
      <c r="A259" s="1637"/>
      <c r="B259" s="1637"/>
      <c r="C259" s="1435"/>
    </row>
    <row r="260" spans="1:3" ht="13.9" customHeight="1" x14ac:dyDescent="0.2">
      <c r="A260" s="1637"/>
      <c r="B260" s="1637"/>
      <c r="C260" s="1435"/>
    </row>
    <row r="261" spans="1:3" ht="13.9" customHeight="1" x14ac:dyDescent="0.2">
      <c r="A261" s="1637"/>
      <c r="B261" s="1637"/>
      <c r="C261" s="1435"/>
    </row>
    <row r="262" spans="1:3" ht="13.9" customHeight="1" x14ac:dyDescent="0.2">
      <c r="A262" s="1637"/>
      <c r="B262" s="1637"/>
      <c r="C262" s="1435"/>
    </row>
    <row r="263" spans="1:3" ht="13.9" customHeight="1" x14ac:dyDescent="0.2">
      <c r="A263" s="1637"/>
      <c r="B263" s="1637"/>
      <c r="C263" s="1435"/>
    </row>
    <row r="264" spans="1:3" ht="13.9" customHeight="1" x14ac:dyDescent="0.2">
      <c r="A264" s="1637"/>
      <c r="B264" s="1637"/>
      <c r="C264" s="1435"/>
    </row>
    <row r="265" spans="1:3" ht="13.9" customHeight="1" x14ac:dyDescent="0.2">
      <c r="A265" s="1637"/>
      <c r="B265" s="1637"/>
      <c r="C265" s="1435"/>
    </row>
    <row r="266" spans="1:3" ht="13.9" customHeight="1" x14ac:dyDescent="0.2">
      <c r="A266" s="1637"/>
      <c r="B266" s="1637"/>
      <c r="C266" s="1435"/>
    </row>
    <row r="267" spans="1:3" ht="13.9" customHeight="1" x14ac:dyDescent="0.2">
      <c r="A267" s="1637"/>
      <c r="B267" s="1637"/>
      <c r="C267" s="1435"/>
    </row>
    <row r="268" spans="1:3" ht="13.9" customHeight="1" x14ac:dyDescent="0.2">
      <c r="A268" s="1637"/>
      <c r="B268" s="1637"/>
      <c r="C268" s="1435"/>
    </row>
    <row r="269" spans="1:3" ht="13.9" customHeight="1" x14ac:dyDescent="0.2">
      <c r="A269" s="1637"/>
      <c r="B269" s="1637"/>
      <c r="C269" s="1435"/>
    </row>
    <row r="270" spans="1:3" ht="13.9" customHeight="1" x14ac:dyDescent="0.2">
      <c r="A270" s="1637"/>
      <c r="B270" s="1637"/>
      <c r="C270" s="1435"/>
    </row>
    <row r="271" spans="1:3" ht="13.9" customHeight="1" x14ac:dyDescent="0.2">
      <c r="A271" s="1637"/>
      <c r="B271" s="1637"/>
      <c r="C271" s="1435"/>
    </row>
    <row r="272" spans="1:3" ht="13.9" customHeight="1" x14ac:dyDescent="0.2">
      <c r="A272" s="1637"/>
      <c r="B272" s="1637"/>
      <c r="C272" s="1435"/>
    </row>
    <row r="273" spans="1:3" ht="13.9" customHeight="1" x14ac:dyDescent="0.2">
      <c r="A273" s="1637"/>
      <c r="B273" s="1637"/>
      <c r="C273" s="1435"/>
    </row>
    <row r="274" spans="1:3" ht="13.9" customHeight="1" x14ac:dyDescent="0.2">
      <c r="A274" s="1637"/>
      <c r="B274" s="1637"/>
      <c r="C274" s="1435"/>
    </row>
    <row r="275" spans="1:3" ht="13.9" customHeight="1" x14ac:dyDescent="0.2">
      <c r="A275" s="1637"/>
      <c r="B275" s="1637"/>
      <c r="C275" s="1435"/>
    </row>
    <row r="276" spans="1:3" ht="13.9" customHeight="1" x14ac:dyDescent="0.2">
      <c r="A276" s="1637"/>
      <c r="B276" s="1637"/>
      <c r="C276" s="1435"/>
    </row>
    <row r="277" spans="1:3" ht="13.9" customHeight="1" x14ac:dyDescent="0.2">
      <c r="A277" s="1637"/>
      <c r="B277" s="1637"/>
      <c r="C277" s="1435"/>
    </row>
    <row r="278" spans="1:3" ht="13.9" customHeight="1" x14ac:dyDescent="0.2">
      <c r="A278" s="1637"/>
      <c r="B278" s="1637"/>
      <c r="C278" s="1435"/>
    </row>
    <row r="279" spans="1:3" ht="13.9" customHeight="1" x14ac:dyDescent="0.2">
      <c r="A279" s="1637"/>
      <c r="B279" s="1637"/>
      <c r="C279" s="1435"/>
    </row>
    <row r="280" spans="1:3" ht="13.9" customHeight="1" x14ac:dyDescent="0.2">
      <c r="A280" s="1637"/>
      <c r="B280" s="1637"/>
      <c r="C280" s="1435"/>
    </row>
    <row r="281" spans="1:3" ht="13.9" customHeight="1" x14ac:dyDescent="0.2">
      <c r="A281" s="1637"/>
      <c r="B281" s="1637"/>
      <c r="C281" s="1435"/>
    </row>
    <row r="282" spans="1:3" ht="13.9" customHeight="1" x14ac:dyDescent="0.2">
      <c r="A282" s="1637"/>
      <c r="B282" s="1637"/>
      <c r="C282" s="1435"/>
    </row>
    <row r="283" spans="1:3" ht="13.9" customHeight="1" x14ac:dyDescent="0.2">
      <c r="A283" s="1637"/>
      <c r="B283" s="1637"/>
      <c r="C283" s="1435"/>
    </row>
    <row r="284" spans="1:3" ht="13.9" customHeight="1" x14ac:dyDescent="0.2">
      <c r="A284" s="1637"/>
      <c r="B284" s="1637"/>
      <c r="C284" s="1435"/>
    </row>
    <row r="285" spans="1:3" ht="13.9" customHeight="1" x14ac:dyDescent="0.2">
      <c r="A285" s="1637"/>
      <c r="B285" s="1637"/>
      <c r="C285" s="1435"/>
    </row>
    <row r="286" spans="1:3" ht="13.9" customHeight="1" x14ac:dyDescent="0.2">
      <c r="A286" s="1637"/>
      <c r="B286" s="1637"/>
      <c r="C286" s="1435"/>
    </row>
    <row r="287" spans="1:3" ht="13.9" customHeight="1" x14ac:dyDescent="0.2">
      <c r="A287" s="1637"/>
      <c r="B287" s="1637"/>
      <c r="C287" s="1435"/>
    </row>
    <row r="288" spans="1:3" ht="13.9" customHeight="1" x14ac:dyDescent="0.2">
      <c r="A288" s="1637"/>
      <c r="B288" s="1637"/>
      <c r="C288" s="1435"/>
    </row>
    <row r="289" spans="1:3" ht="13.9" customHeight="1" x14ac:dyDescent="0.2">
      <c r="A289" s="1637"/>
      <c r="B289" s="1637"/>
      <c r="C289" s="1435"/>
    </row>
    <row r="290" spans="1:3" ht="13.9" customHeight="1" x14ac:dyDescent="0.2">
      <c r="A290" s="1637"/>
      <c r="B290" s="1637"/>
      <c r="C290" s="1435"/>
    </row>
    <row r="291" spans="1:3" ht="13.9" customHeight="1" x14ac:dyDescent="0.2">
      <c r="A291" s="1637"/>
      <c r="B291" s="1637"/>
      <c r="C291" s="1435"/>
    </row>
    <row r="292" spans="1:3" ht="13.9" customHeight="1" x14ac:dyDescent="0.2">
      <c r="A292" s="1637"/>
      <c r="B292" s="1637"/>
      <c r="C292" s="1435"/>
    </row>
    <row r="293" spans="1:3" ht="13.9" customHeight="1" x14ac:dyDescent="0.2">
      <c r="A293" s="1637"/>
      <c r="B293" s="1637"/>
      <c r="C293" s="1435"/>
    </row>
    <row r="294" spans="1:3" ht="13.9" customHeight="1" x14ac:dyDescent="0.2">
      <c r="A294" s="1637"/>
      <c r="B294" s="1637"/>
      <c r="C294" s="1435"/>
    </row>
    <row r="295" spans="1:3" ht="13.9" customHeight="1" x14ac:dyDescent="0.2">
      <c r="A295" s="1637"/>
      <c r="B295" s="1637"/>
      <c r="C295" s="1435"/>
    </row>
    <row r="296" spans="1:3" ht="13.9" customHeight="1" x14ac:dyDescent="0.2">
      <c r="A296" s="1637"/>
      <c r="B296" s="1637"/>
      <c r="C296" s="1435"/>
    </row>
    <row r="297" spans="1:3" ht="13.9" customHeight="1" x14ac:dyDescent="0.2">
      <c r="A297" s="1637"/>
      <c r="B297" s="1637"/>
      <c r="C297" s="1435"/>
    </row>
    <row r="298" spans="1:3" ht="13.9" customHeight="1" x14ac:dyDescent="0.2">
      <c r="A298" s="1637"/>
      <c r="B298" s="1637"/>
      <c r="C298" s="1435"/>
    </row>
    <row r="299" spans="1:3" ht="13.9" customHeight="1" x14ac:dyDescent="0.2">
      <c r="A299" s="1637"/>
      <c r="B299" s="1637"/>
      <c r="C299" s="1435"/>
    </row>
    <row r="300" spans="1:3" ht="13.9" customHeight="1" x14ac:dyDescent="0.2">
      <c r="A300" s="1637"/>
      <c r="B300" s="1637"/>
      <c r="C300" s="1435"/>
    </row>
    <row r="301" spans="1:3" ht="13.9" customHeight="1" x14ac:dyDescent="0.2">
      <c r="A301" s="1637"/>
      <c r="B301" s="1637"/>
      <c r="C301" s="1435"/>
    </row>
    <row r="302" spans="1:3" ht="13.9" customHeight="1" x14ac:dyDescent="0.2">
      <c r="A302" s="1637"/>
      <c r="B302" s="1637"/>
      <c r="C302" s="1435"/>
    </row>
    <row r="303" spans="1:3" ht="13.9" customHeight="1" x14ac:dyDescent="0.2">
      <c r="A303" s="1637"/>
      <c r="B303" s="1637"/>
      <c r="C303" s="1435"/>
    </row>
    <row r="304" spans="1:3" ht="13.9" customHeight="1" x14ac:dyDescent="0.2">
      <c r="A304" s="1637"/>
      <c r="B304" s="1637"/>
      <c r="C304" s="1435"/>
    </row>
    <row r="305" spans="1:3" ht="13.9" customHeight="1" x14ac:dyDescent="0.2">
      <c r="A305" s="1637"/>
      <c r="B305" s="1637"/>
      <c r="C305" s="1435"/>
    </row>
    <row r="306" spans="1:3" ht="13.9" customHeight="1" x14ac:dyDescent="0.2">
      <c r="A306" s="1637"/>
      <c r="B306" s="1637"/>
      <c r="C306" s="1435"/>
    </row>
    <row r="307" spans="1:3" ht="13.9" customHeight="1" x14ac:dyDescent="0.2">
      <c r="A307" s="1637"/>
      <c r="B307" s="1637"/>
      <c r="C307" s="1435"/>
    </row>
    <row r="308" spans="1:3" ht="13.9" customHeight="1" x14ac:dyDescent="0.2">
      <c r="A308" s="1637"/>
      <c r="B308" s="1637"/>
      <c r="C308" s="1435"/>
    </row>
    <row r="309" spans="1:3" ht="13.9" customHeight="1" x14ac:dyDescent="0.2">
      <c r="A309" s="1637"/>
      <c r="B309" s="1637"/>
      <c r="C309" s="1435"/>
    </row>
    <row r="310" spans="1:3" ht="13.9" customHeight="1" x14ac:dyDescent="0.2">
      <c r="A310" s="1637"/>
      <c r="B310" s="1637"/>
      <c r="C310" s="1435"/>
    </row>
    <row r="311" spans="1:3" ht="13.9" customHeight="1" x14ac:dyDescent="0.2">
      <c r="A311" s="1637"/>
      <c r="B311" s="1637"/>
      <c r="C311" s="1435"/>
    </row>
    <row r="312" spans="1:3" ht="13.9" customHeight="1" x14ac:dyDescent="0.2">
      <c r="A312" s="1637"/>
      <c r="B312" s="1637"/>
      <c r="C312" s="1435"/>
    </row>
    <row r="313" spans="1:3" ht="13.9" customHeight="1" x14ac:dyDescent="0.2">
      <c r="A313" s="1637"/>
      <c r="B313" s="1637"/>
      <c r="C313" s="1435"/>
    </row>
    <row r="314" spans="1:3" ht="13.9" customHeight="1" x14ac:dyDescent="0.2">
      <c r="A314" s="1637"/>
      <c r="B314" s="1637"/>
      <c r="C314" s="1435"/>
    </row>
    <row r="315" spans="1:3" ht="13.9" customHeight="1" x14ac:dyDescent="0.2">
      <c r="A315" s="1637"/>
      <c r="B315" s="1637"/>
      <c r="C315" s="1435"/>
    </row>
    <row r="316" spans="1:3" ht="13.9" customHeight="1" x14ac:dyDescent="0.2">
      <c r="A316" s="1637"/>
      <c r="B316" s="1637"/>
      <c r="C316" s="1435"/>
    </row>
    <row r="317" spans="1:3" ht="13.9" customHeight="1" x14ac:dyDescent="0.2">
      <c r="A317" s="1637"/>
      <c r="B317" s="1637"/>
      <c r="C317" s="1435"/>
    </row>
    <row r="318" spans="1:3" ht="13.9" customHeight="1" x14ac:dyDescent="0.2">
      <c r="A318" s="1637"/>
      <c r="B318" s="1637"/>
      <c r="C318" s="1435"/>
    </row>
    <row r="319" spans="1:3" ht="13.9" customHeight="1" x14ac:dyDescent="0.2">
      <c r="A319" s="1637"/>
      <c r="B319" s="1637"/>
      <c r="C319" s="1435"/>
    </row>
    <row r="320" spans="1:3" ht="13.9" customHeight="1" x14ac:dyDescent="0.2">
      <c r="A320" s="1637"/>
      <c r="B320" s="1637"/>
      <c r="C320" s="1435"/>
    </row>
    <row r="321" spans="1:3" ht="13.9" customHeight="1" x14ac:dyDescent="0.2">
      <c r="A321" s="1637"/>
      <c r="B321" s="1637"/>
      <c r="C321" s="1435"/>
    </row>
    <row r="322" spans="1:3" ht="13.9" customHeight="1" x14ac:dyDescent="0.2">
      <c r="A322" s="1637"/>
      <c r="B322" s="1637"/>
      <c r="C322" s="1435"/>
    </row>
    <row r="323" spans="1:3" ht="13.9" customHeight="1" x14ac:dyDescent="0.2">
      <c r="A323" s="1637"/>
      <c r="B323" s="1637"/>
      <c r="C323" s="1435"/>
    </row>
    <row r="324" spans="1:3" ht="13.9" customHeight="1" x14ac:dyDescent="0.2">
      <c r="A324" s="1637"/>
      <c r="B324" s="1637"/>
      <c r="C324" s="1435"/>
    </row>
    <row r="325" spans="1:3" ht="13.9" customHeight="1" x14ac:dyDescent="0.2">
      <c r="A325" s="1637"/>
      <c r="B325" s="1637"/>
      <c r="C325" s="1435"/>
    </row>
    <row r="326" spans="1:3" ht="13.9" customHeight="1" x14ac:dyDescent="0.2">
      <c r="A326" s="1637"/>
      <c r="B326" s="1637"/>
      <c r="C326" s="1435"/>
    </row>
    <row r="327" spans="1:3" ht="13.9" customHeight="1" x14ac:dyDescent="0.2">
      <c r="A327" s="1637"/>
      <c r="B327" s="1637"/>
      <c r="C327" s="1435"/>
    </row>
    <row r="328" spans="1:3" ht="13.9" customHeight="1" x14ac:dyDescent="0.2">
      <c r="A328" s="1637"/>
      <c r="B328" s="1637"/>
      <c r="C328" s="1435"/>
    </row>
    <row r="329" spans="1:3" ht="13.9" customHeight="1" x14ac:dyDescent="0.2">
      <c r="A329" s="1637"/>
      <c r="B329" s="1637"/>
      <c r="C329" s="1435"/>
    </row>
    <row r="330" spans="1:3" ht="13.9" customHeight="1" x14ac:dyDescent="0.2">
      <c r="A330" s="1637"/>
      <c r="B330" s="1637"/>
      <c r="C330" s="1435"/>
    </row>
    <row r="331" spans="1:3" ht="13.9" customHeight="1" x14ac:dyDescent="0.2">
      <c r="A331" s="1637"/>
      <c r="B331" s="1637"/>
      <c r="C331" s="1435"/>
    </row>
    <row r="332" spans="1:3" ht="13.9" customHeight="1" x14ac:dyDescent="0.2">
      <c r="A332" s="1637"/>
      <c r="B332" s="1637"/>
      <c r="C332" s="1435"/>
    </row>
    <row r="333" spans="1:3" ht="13.9" customHeight="1" x14ac:dyDescent="0.2">
      <c r="A333" s="1637"/>
      <c r="B333" s="1637"/>
      <c r="C333" s="1435"/>
    </row>
    <row r="334" spans="1:3" ht="13.9" customHeight="1" x14ac:dyDescent="0.2">
      <c r="A334" s="1637"/>
      <c r="B334" s="1637"/>
      <c r="C334" s="1435"/>
    </row>
    <row r="335" spans="1:3" ht="13.9" customHeight="1" x14ac:dyDescent="0.2">
      <c r="A335" s="1637"/>
      <c r="B335" s="1637"/>
      <c r="C335" s="1435"/>
    </row>
    <row r="336" spans="1:3" ht="13.9" customHeight="1" x14ac:dyDescent="0.2">
      <c r="A336" s="1637"/>
      <c r="B336" s="1637"/>
      <c r="C336" s="1435"/>
    </row>
    <row r="337" spans="1:3" ht="13.9" customHeight="1" x14ac:dyDescent="0.2">
      <c r="A337" s="1637"/>
      <c r="B337" s="1637"/>
      <c r="C337" s="1435"/>
    </row>
    <row r="338" spans="1:3" ht="13.9" customHeight="1" x14ac:dyDescent="0.2">
      <c r="A338" s="1637"/>
      <c r="B338" s="1637"/>
      <c r="C338" s="1435"/>
    </row>
    <row r="339" spans="1:3" ht="13.9" customHeight="1" x14ac:dyDescent="0.2">
      <c r="A339" s="1637"/>
      <c r="B339" s="1637"/>
      <c r="C339" s="1435"/>
    </row>
    <row r="340" spans="1:3" ht="13.9" customHeight="1" x14ac:dyDescent="0.2">
      <c r="A340" s="1637"/>
      <c r="B340" s="1637"/>
      <c r="C340" s="1435"/>
    </row>
    <row r="341" spans="1:3" ht="13.9" customHeight="1" x14ac:dyDescent="0.2">
      <c r="A341" s="1637"/>
      <c r="B341" s="1637"/>
      <c r="C341" s="1435"/>
    </row>
    <row r="342" spans="1:3" ht="13.9" customHeight="1" x14ac:dyDescent="0.2">
      <c r="A342" s="1637"/>
      <c r="B342" s="1637"/>
      <c r="C342" s="1435"/>
    </row>
    <row r="343" spans="1:3" ht="13.9" customHeight="1" x14ac:dyDescent="0.2">
      <c r="A343" s="1637"/>
      <c r="B343" s="1637"/>
      <c r="C343" s="1435"/>
    </row>
    <row r="344" spans="1:3" ht="13.9" customHeight="1" x14ac:dyDescent="0.2">
      <c r="A344" s="1637"/>
      <c r="B344" s="1637"/>
      <c r="C344" s="1435"/>
    </row>
    <row r="345" spans="1:3" ht="13.9" customHeight="1" x14ac:dyDescent="0.2">
      <c r="A345" s="1637"/>
      <c r="B345" s="1637"/>
      <c r="C345" s="1435"/>
    </row>
    <row r="346" spans="1:3" ht="13.9" customHeight="1" x14ac:dyDescent="0.2">
      <c r="A346" s="1637"/>
      <c r="B346" s="1637"/>
      <c r="C346" s="1435"/>
    </row>
    <row r="347" spans="1:3" ht="13.9" customHeight="1" x14ac:dyDescent="0.2">
      <c r="A347" s="1637"/>
      <c r="B347" s="1637"/>
      <c r="C347" s="1435"/>
    </row>
    <row r="348" spans="1:3" ht="13.9" customHeight="1" x14ac:dyDescent="0.2">
      <c r="A348" s="1637"/>
      <c r="B348" s="1637"/>
      <c r="C348" s="1435"/>
    </row>
    <row r="349" spans="1:3" ht="13.9" customHeight="1" x14ac:dyDescent="0.2">
      <c r="A349" s="1637"/>
      <c r="B349" s="1637"/>
      <c r="C349" s="1435"/>
    </row>
    <row r="350" spans="1:3" ht="13.9" customHeight="1" x14ac:dyDescent="0.2">
      <c r="A350" s="1637"/>
      <c r="B350" s="1637"/>
      <c r="C350" s="1435"/>
    </row>
    <row r="351" spans="1:3" ht="13.9" customHeight="1" x14ac:dyDescent="0.2">
      <c r="A351" s="1637"/>
      <c r="B351" s="1637"/>
      <c r="C351" s="1435"/>
    </row>
    <row r="352" spans="1:3" ht="13.9" customHeight="1" x14ac:dyDescent="0.2">
      <c r="A352" s="1637"/>
      <c r="B352" s="1637"/>
      <c r="C352" s="1435"/>
    </row>
    <row r="353" spans="1:3" ht="13.9" customHeight="1" x14ac:dyDescent="0.2">
      <c r="A353" s="1637"/>
      <c r="B353" s="1637"/>
      <c r="C353" s="1435"/>
    </row>
    <row r="354" spans="1:3" ht="13.9" customHeight="1" x14ac:dyDescent="0.2">
      <c r="A354" s="1637"/>
      <c r="B354" s="1637"/>
      <c r="C354" s="1435"/>
    </row>
    <row r="355" spans="1:3" ht="13.9" customHeight="1" x14ac:dyDescent="0.2">
      <c r="A355" s="1637"/>
      <c r="B355" s="1637"/>
      <c r="C355" s="1435"/>
    </row>
    <row r="356" spans="1:3" ht="13.9" customHeight="1" x14ac:dyDescent="0.2">
      <c r="A356" s="1637"/>
      <c r="B356" s="1637"/>
      <c r="C356" s="1435"/>
    </row>
    <row r="357" spans="1:3" ht="13.9" customHeight="1" x14ac:dyDescent="0.2">
      <c r="A357" s="1637"/>
      <c r="B357" s="1637"/>
      <c r="C357" s="1435"/>
    </row>
    <row r="358" spans="1:3" ht="13.9" customHeight="1" x14ac:dyDescent="0.2">
      <c r="A358" s="1637"/>
      <c r="B358" s="1637"/>
      <c r="C358" s="1435"/>
    </row>
    <row r="359" spans="1:3" ht="13.9" customHeight="1" x14ac:dyDescent="0.2">
      <c r="A359" s="1637"/>
      <c r="B359" s="1637"/>
      <c r="C359" s="1435"/>
    </row>
    <row r="360" spans="1:3" ht="13.9" customHeight="1" x14ac:dyDescent="0.2">
      <c r="A360" s="1637"/>
      <c r="B360" s="1637"/>
      <c r="C360" s="1435"/>
    </row>
    <row r="361" spans="1:3" ht="13.9" customHeight="1" x14ac:dyDescent="0.2">
      <c r="A361" s="1637"/>
      <c r="B361" s="1637"/>
      <c r="C361" s="1435"/>
    </row>
    <row r="362" spans="1:3" ht="13.9" customHeight="1" x14ac:dyDescent="0.2">
      <c r="A362" s="1637"/>
      <c r="B362" s="1637"/>
      <c r="C362" s="1435"/>
    </row>
    <row r="363" spans="1:3" ht="13.9" customHeight="1" x14ac:dyDescent="0.2">
      <c r="A363" s="1637"/>
      <c r="B363" s="1637"/>
      <c r="C363" s="1435"/>
    </row>
    <row r="364" spans="1:3" ht="13.9" customHeight="1" x14ac:dyDescent="0.2">
      <c r="A364" s="1637"/>
      <c r="B364" s="1637"/>
      <c r="C364" s="1435"/>
    </row>
    <row r="365" spans="1:3" ht="13.9" customHeight="1" x14ac:dyDescent="0.2">
      <c r="A365" s="1637"/>
      <c r="B365" s="1637"/>
      <c r="C365" s="1435"/>
    </row>
    <row r="366" spans="1:3" ht="13.9" customHeight="1" x14ac:dyDescent="0.2">
      <c r="A366" s="1637"/>
      <c r="B366" s="1637"/>
      <c r="C366" s="1435"/>
    </row>
    <row r="367" spans="1:3" ht="13.9" customHeight="1" x14ac:dyDescent="0.2">
      <c r="A367" s="1637"/>
      <c r="B367" s="1637"/>
      <c r="C367" s="1435"/>
    </row>
    <row r="368" spans="1:3" ht="13.9" customHeight="1" x14ac:dyDescent="0.2">
      <c r="A368" s="1637"/>
      <c r="B368" s="1637"/>
      <c r="C368" s="1435"/>
    </row>
    <row r="369" spans="1:3" ht="13.9" customHeight="1" x14ac:dyDescent="0.2">
      <c r="A369" s="1637"/>
      <c r="B369" s="1637"/>
      <c r="C369" s="1435"/>
    </row>
    <row r="370" spans="1:3" ht="13.9" customHeight="1" x14ac:dyDescent="0.2">
      <c r="A370" s="1637"/>
      <c r="B370" s="1637"/>
      <c r="C370" s="1435"/>
    </row>
    <row r="371" spans="1:3" ht="13.9" customHeight="1" x14ac:dyDescent="0.2">
      <c r="A371" s="1637"/>
      <c r="B371" s="1637"/>
      <c r="C371" s="1435"/>
    </row>
    <row r="372" spans="1:3" ht="13.9" customHeight="1" x14ac:dyDescent="0.2">
      <c r="A372" s="1637"/>
      <c r="B372" s="1637"/>
      <c r="C372" s="1435"/>
    </row>
    <row r="373" spans="1:3" ht="13.9" customHeight="1" x14ac:dyDescent="0.2">
      <c r="A373" s="1637"/>
      <c r="B373" s="1637"/>
      <c r="C373" s="1435"/>
    </row>
    <row r="374" spans="1:3" ht="13.9" customHeight="1" x14ac:dyDescent="0.2">
      <c r="A374" s="1637"/>
      <c r="B374" s="1637"/>
      <c r="C374" s="1435"/>
    </row>
    <row r="375" spans="1:3" ht="13.9" customHeight="1" x14ac:dyDescent="0.2">
      <c r="A375" s="1637"/>
      <c r="B375" s="1637"/>
      <c r="C375" s="1435"/>
    </row>
    <row r="376" spans="1:3" ht="13.9" customHeight="1" x14ac:dyDescent="0.2">
      <c r="A376" s="1637"/>
      <c r="B376" s="1637"/>
      <c r="C376" s="1435"/>
    </row>
    <row r="377" spans="1:3" ht="13.9" customHeight="1" x14ac:dyDescent="0.2">
      <c r="A377" s="1637"/>
      <c r="B377" s="1637"/>
      <c r="C377" s="1435"/>
    </row>
    <row r="378" spans="1:3" ht="13.9" customHeight="1" x14ac:dyDescent="0.2">
      <c r="A378" s="1637"/>
      <c r="B378" s="1637"/>
      <c r="C378" s="1435"/>
    </row>
    <row r="379" spans="1:3" ht="13.9" customHeight="1" x14ac:dyDescent="0.2">
      <c r="A379" s="1637"/>
      <c r="B379" s="1637"/>
      <c r="C379" s="1435"/>
    </row>
    <row r="380" spans="1:3" ht="13.9" customHeight="1" x14ac:dyDescent="0.2">
      <c r="A380" s="1637"/>
      <c r="B380" s="1637"/>
      <c r="C380" s="1435"/>
    </row>
    <row r="381" spans="1:3" ht="13.9" customHeight="1" x14ac:dyDescent="0.2">
      <c r="A381" s="1637"/>
      <c r="B381" s="1637"/>
      <c r="C381" s="1435"/>
    </row>
    <row r="382" spans="1:3" ht="13.9" customHeight="1" x14ac:dyDescent="0.2">
      <c r="A382" s="1637"/>
      <c r="B382" s="1637"/>
      <c r="C382" s="1435"/>
    </row>
    <row r="383" spans="1:3" ht="13.9" customHeight="1" x14ac:dyDescent="0.2">
      <c r="A383" s="1637"/>
      <c r="B383" s="1637"/>
      <c r="C383" s="1435"/>
    </row>
    <row r="384" spans="1:3" ht="13.9" customHeight="1" x14ac:dyDescent="0.2">
      <c r="A384" s="1637"/>
      <c r="B384" s="1637"/>
      <c r="C384" s="1435"/>
    </row>
    <row r="385" spans="1:3" ht="13.9" customHeight="1" x14ac:dyDescent="0.2">
      <c r="A385" s="1637"/>
      <c r="B385" s="1637"/>
      <c r="C385" s="1435"/>
    </row>
    <row r="386" spans="1:3" ht="13.9" customHeight="1" x14ac:dyDescent="0.2">
      <c r="A386" s="1637"/>
      <c r="B386" s="1637"/>
      <c r="C386" s="1435"/>
    </row>
    <row r="387" spans="1:3" ht="13.9" customHeight="1" x14ac:dyDescent="0.2">
      <c r="A387" s="1637"/>
      <c r="B387" s="1637"/>
      <c r="C387" s="1435"/>
    </row>
    <row r="388" spans="1:3" ht="13.9" customHeight="1" x14ac:dyDescent="0.2">
      <c r="A388" s="1637"/>
      <c r="B388" s="1637"/>
      <c r="C388" s="1435"/>
    </row>
    <row r="389" spans="1:3" ht="13.9" customHeight="1" x14ac:dyDescent="0.2">
      <c r="A389" s="1637"/>
      <c r="B389" s="1637"/>
      <c r="C389" s="1435"/>
    </row>
    <row r="390" spans="1:3" ht="13.9" customHeight="1" x14ac:dyDescent="0.2">
      <c r="A390" s="1637"/>
      <c r="B390" s="1637"/>
      <c r="C390" s="1435"/>
    </row>
    <row r="391" spans="1:3" ht="13.9" customHeight="1" x14ac:dyDescent="0.2">
      <c r="A391" s="1637"/>
      <c r="B391" s="1637"/>
      <c r="C391" s="1435"/>
    </row>
    <row r="392" spans="1:3" ht="13.9" customHeight="1" x14ac:dyDescent="0.2">
      <c r="A392" s="1637"/>
      <c r="B392" s="1637"/>
      <c r="C392" s="1435"/>
    </row>
    <row r="393" spans="1:3" ht="13.9" customHeight="1" x14ac:dyDescent="0.2">
      <c r="A393" s="1637"/>
      <c r="B393" s="1637"/>
      <c r="C393" s="1435"/>
    </row>
    <row r="394" spans="1:3" ht="13.9" customHeight="1" x14ac:dyDescent="0.2">
      <c r="A394" s="1637"/>
      <c r="B394" s="1637"/>
      <c r="C394" s="1435"/>
    </row>
    <row r="395" spans="1:3" ht="13.9" customHeight="1" x14ac:dyDescent="0.2">
      <c r="A395" s="1637"/>
      <c r="B395" s="1637"/>
      <c r="C395" s="1435"/>
    </row>
    <row r="396" spans="1:3" ht="13.9" customHeight="1" x14ac:dyDescent="0.2">
      <c r="A396" s="1637"/>
      <c r="B396" s="1637"/>
      <c r="C396" s="1435"/>
    </row>
    <row r="397" spans="1:3" ht="13.9" customHeight="1" x14ac:dyDescent="0.2">
      <c r="A397" s="1637"/>
      <c r="B397" s="1637"/>
      <c r="C397" s="1435"/>
    </row>
    <row r="398" spans="1:3" ht="13.9" customHeight="1" x14ac:dyDescent="0.2">
      <c r="A398" s="1637"/>
      <c r="B398" s="1637"/>
      <c r="C398" s="1435"/>
    </row>
    <row r="399" spans="1:3" ht="13.9" customHeight="1" x14ac:dyDescent="0.2">
      <c r="A399" s="1637"/>
      <c r="B399" s="1637"/>
      <c r="C399" s="1435"/>
    </row>
    <row r="400" spans="1:3" ht="13.9" customHeight="1" x14ac:dyDescent="0.2">
      <c r="A400" s="1637"/>
      <c r="B400" s="1637"/>
      <c r="C400" s="1435"/>
    </row>
    <row r="401" spans="1:3" ht="13.9" customHeight="1" x14ac:dyDescent="0.2">
      <c r="A401" s="1637"/>
      <c r="B401" s="1637"/>
      <c r="C401" s="1435"/>
    </row>
    <row r="402" spans="1:3" ht="13.9" customHeight="1" x14ac:dyDescent="0.2">
      <c r="A402" s="1637"/>
      <c r="B402" s="1637"/>
      <c r="C402" s="1435"/>
    </row>
    <row r="403" spans="1:3" ht="13.9" customHeight="1" x14ac:dyDescent="0.2">
      <c r="A403" s="1637"/>
      <c r="B403" s="1637"/>
      <c r="C403" s="1435"/>
    </row>
    <row r="404" spans="1:3" ht="13.9" customHeight="1" x14ac:dyDescent="0.2">
      <c r="A404" s="1637"/>
      <c r="B404" s="1637"/>
      <c r="C404" s="1435"/>
    </row>
    <row r="405" spans="1:3" ht="13.9" customHeight="1" x14ac:dyDescent="0.2">
      <c r="A405" s="1637"/>
      <c r="B405" s="1637"/>
      <c r="C405" s="1435"/>
    </row>
    <row r="406" spans="1:3" ht="13.9" customHeight="1" x14ac:dyDescent="0.2">
      <c r="A406" s="1637"/>
      <c r="B406" s="1637"/>
      <c r="C406" s="1435"/>
    </row>
    <row r="407" spans="1:3" ht="13.9" customHeight="1" x14ac:dyDescent="0.2">
      <c r="A407" s="1637"/>
      <c r="B407" s="1637"/>
      <c r="C407" s="1435"/>
    </row>
    <row r="408" spans="1:3" ht="13.9" customHeight="1" x14ac:dyDescent="0.2">
      <c r="A408" s="1637"/>
      <c r="B408" s="1637"/>
      <c r="C408" s="1435"/>
    </row>
    <row r="409" spans="1:3" ht="13.9" customHeight="1" x14ac:dyDescent="0.2">
      <c r="A409" s="1637"/>
      <c r="B409" s="1637"/>
      <c r="C409" s="1435"/>
    </row>
    <row r="410" spans="1:3" ht="13.9" customHeight="1" x14ac:dyDescent="0.2">
      <c r="A410" s="1637"/>
      <c r="B410" s="1637"/>
      <c r="C410" s="1435"/>
    </row>
    <row r="411" spans="1:3" ht="13.9" customHeight="1" x14ac:dyDescent="0.2">
      <c r="A411" s="1637"/>
      <c r="B411" s="1637"/>
      <c r="C411" s="1435"/>
    </row>
    <row r="412" spans="1:3" ht="13.9" customHeight="1" x14ac:dyDescent="0.2">
      <c r="A412" s="1637"/>
      <c r="B412" s="1637"/>
      <c r="C412" s="1435"/>
    </row>
    <row r="413" spans="1:3" ht="13.9" customHeight="1" x14ac:dyDescent="0.2">
      <c r="A413" s="1637"/>
      <c r="B413" s="1637"/>
      <c r="C413" s="1435"/>
    </row>
    <row r="414" spans="1:3" ht="13.9" customHeight="1" x14ac:dyDescent="0.2">
      <c r="A414" s="1637"/>
      <c r="B414" s="1637"/>
      <c r="C414" s="1435"/>
    </row>
    <row r="415" spans="1:3" ht="13.9" customHeight="1" x14ac:dyDescent="0.2">
      <c r="A415" s="1637"/>
      <c r="B415" s="1637"/>
      <c r="C415" s="1435"/>
    </row>
    <row r="416" spans="1:3" ht="13.9" customHeight="1" x14ac:dyDescent="0.2">
      <c r="A416" s="1637"/>
      <c r="B416" s="1637"/>
      <c r="C416" s="1435"/>
    </row>
    <row r="417" spans="1:3" ht="13.9" customHeight="1" x14ac:dyDescent="0.2">
      <c r="A417" s="1637"/>
      <c r="B417" s="1637"/>
      <c r="C417" s="1435"/>
    </row>
    <row r="418" spans="1:3" ht="13.9" customHeight="1" x14ac:dyDescent="0.2">
      <c r="A418" s="1637"/>
      <c r="B418" s="1637"/>
      <c r="C418" s="1435"/>
    </row>
    <row r="419" spans="1:3" ht="13.9" customHeight="1" x14ac:dyDescent="0.2">
      <c r="A419" s="1637"/>
      <c r="B419" s="1637"/>
      <c r="C419" s="1435"/>
    </row>
    <row r="420" spans="1:3" ht="13.9" customHeight="1" x14ac:dyDescent="0.2">
      <c r="A420" s="1637"/>
      <c r="B420" s="1637"/>
      <c r="C420" s="1435"/>
    </row>
    <row r="421" spans="1:3" ht="13.9" customHeight="1" x14ac:dyDescent="0.2">
      <c r="A421" s="1637"/>
      <c r="B421" s="1637"/>
      <c r="C421" s="1435"/>
    </row>
    <row r="422" spans="1:3" ht="13.9" customHeight="1" x14ac:dyDescent="0.2">
      <c r="A422" s="1637"/>
      <c r="B422" s="1637"/>
      <c r="C422" s="1435"/>
    </row>
    <row r="423" spans="1:3" ht="13.9" customHeight="1" x14ac:dyDescent="0.2">
      <c r="A423" s="1637"/>
      <c r="B423" s="1637"/>
      <c r="C423" s="1435"/>
    </row>
    <row r="424" spans="1:3" ht="13.9" customHeight="1" x14ac:dyDescent="0.2">
      <c r="A424" s="1637"/>
      <c r="B424" s="1637"/>
      <c r="C424" s="1435"/>
    </row>
    <row r="425" spans="1:3" ht="13.9" customHeight="1" x14ac:dyDescent="0.2">
      <c r="A425" s="1637"/>
      <c r="B425" s="1637"/>
      <c r="C425" s="1435"/>
    </row>
    <row r="426" spans="1:3" ht="13.9" customHeight="1" x14ac:dyDescent="0.2">
      <c r="A426" s="1637"/>
      <c r="B426" s="1637"/>
      <c r="C426" s="1435"/>
    </row>
    <row r="427" spans="1:3" ht="13.9" customHeight="1" x14ac:dyDescent="0.2">
      <c r="A427" s="1637"/>
      <c r="B427" s="1637"/>
      <c r="C427" s="1435"/>
    </row>
    <row r="428" spans="1:3" ht="13.9" customHeight="1" x14ac:dyDescent="0.2">
      <c r="A428" s="1637"/>
      <c r="B428" s="1637"/>
      <c r="C428" s="1435"/>
    </row>
    <row r="429" spans="1:3" ht="13.9" customHeight="1" x14ac:dyDescent="0.2">
      <c r="A429" s="1637"/>
      <c r="B429" s="1637"/>
      <c r="C429" s="1435"/>
    </row>
    <row r="430" spans="1:3" ht="13.9" customHeight="1" x14ac:dyDescent="0.2">
      <c r="A430" s="1637"/>
      <c r="B430" s="1637"/>
      <c r="C430" s="1435"/>
    </row>
    <row r="431" spans="1:3" ht="13.9" customHeight="1" x14ac:dyDescent="0.2">
      <c r="A431" s="1637"/>
      <c r="B431" s="1637"/>
      <c r="C431" s="1435"/>
    </row>
    <row r="432" spans="1:3" ht="13.9" customHeight="1" x14ac:dyDescent="0.2">
      <c r="A432" s="1637"/>
      <c r="B432" s="1637"/>
      <c r="C432" s="1435"/>
    </row>
    <row r="433" spans="1:3" ht="13.9" customHeight="1" x14ac:dyDescent="0.2">
      <c r="A433" s="1637"/>
      <c r="B433" s="1637"/>
      <c r="C433" s="1435"/>
    </row>
    <row r="434" spans="1:3" ht="13.9" customHeight="1" x14ac:dyDescent="0.2">
      <c r="A434" s="1637"/>
      <c r="B434" s="1637"/>
      <c r="C434" s="1435"/>
    </row>
    <row r="435" spans="1:3" ht="13.9" customHeight="1" x14ac:dyDescent="0.2">
      <c r="A435" s="1637"/>
      <c r="B435" s="1637"/>
      <c r="C435" s="1435"/>
    </row>
    <row r="436" spans="1:3" ht="13.9" customHeight="1" x14ac:dyDescent="0.2">
      <c r="A436" s="1637"/>
      <c r="B436" s="1637"/>
      <c r="C436" s="1435"/>
    </row>
    <row r="437" spans="1:3" ht="13.9" customHeight="1" x14ac:dyDescent="0.2">
      <c r="A437" s="1637"/>
      <c r="B437" s="1637"/>
      <c r="C437" s="1435"/>
    </row>
    <row r="438" spans="1:3" ht="13.9" customHeight="1" x14ac:dyDescent="0.2">
      <c r="A438" s="1637"/>
      <c r="B438" s="1637"/>
      <c r="C438" s="1435"/>
    </row>
    <row r="439" spans="1:3" ht="13.9" customHeight="1" x14ac:dyDescent="0.2">
      <c r="A439" s="1637"/>
      <c r="B439" s="1637"/>
      <c r="C439" s="1435"/>
    </row>
    <row r="440" spans="1:3" ht="13.9" customHeight="1" x14ac:dyDescent="0.2">
      <c r="A440" s="1637"/>
      <c r="B440" s="1637"/>
      <c r="C440" s="1435"/>
    </row>
    <row r="441" spans="1:3" ht="13.9" customHeight="1" x14ac:dyDescent="0.2">
      <c r="A441" s="1637"/>
      <c r="B441" s="1637"/>
      <c r="C441" s="1435"/>
    </row>
    <row r="442" spans="1:3" ht="13.9" customHeight="1" x14ac:dyDescent="0.2">
      <c r="A442" s="1637"/>
      <c r="B442" s="1637"/>
      <c r="C442" s="1435"/>
    </row>
    <row r="443" spans="1:3" ht="13.9" customHeight="1" x14ac:dyDescent="0.2">
      <c r="A443" s="1637"/>
      <c r="B443" s="1637"/>
      <c r="C443" s="1435"/>
    </row>
    <row r="444" spans="1:3" ht="13.9" customHeight="1" x14ac:dyDescent="0.2">
      <c r="A444" s="1637"/>
      <c r="B444" s="1637"/>
      <c r="C444" s="1435"/>
    </row>
    <row r="445" spans="1:3" ht="13.9" customHeight="1" x14ac:dyDescent="0.2">
      <c r="A445" s="1637"/>
      <c r="B445" s="1637"/>
      <c r="C445" s="1435"/>
    </row>
    <row r="446" spans="1:3" ht="13.9" customHeight="1" x14ac:dyDescent="0.2">
      <c r="A446" s="1637"/>
      <c r="B446" s="1637"/>
      <c r="C446" s="1435"/>
    </row>
    <row r="447" spans="1:3" ht="13.9" customHeight="1" x14ac:dyDescent="0.2">
      <c r="A447" s="1637"/>
      <c r="B447" s="1637"/>
      <c r="C447" s="1435"/>
    </row>
    <row r="448" spans="1:3" ht="13.9" customHeight="1" x14ac:dyDescent="0.2">
      <c r="A448" s="1637"/>
      <c r="B448" s="1637"/>
      <c r="C448" s="1435"/>
    </row>
    <row r="449" spans="1:3" ht="13.9" customHeight="1" x14ac:dyDescent="0.2">
      <c r="A449" s="1637"/>
      <c r="B449" s="1637"/>
      <c r="C449" s="1435"/>
    </row>
    <row r="450" spans="1:3" ht="13.9" customHeight="1" x14ac:dyDescent="0.2">
      <c r="A450" s="1637"/>
      <c r="B450" s="1637"/>
      <c r="C450" s="1435"/>
    </row>
    <row r="451" spans="1:3" ht="13.9" customHeight="1" x14ac:dyDescent="0.2">
      <c r="A451" s="1637"/>
      <c r="B451" s="1637"/>
      <c r="C451" s="1435"/>
    </row>
    <row r="452" spans="1:3" ht="13.9" customHeight="1" x14ac:dyDescent="0.2">
      <c r="A452" s="1637"/>
      <c r="B452" s="1637"/>
      <c r="C452" s="1435"/>
    </row>
    <row r="453" spans="1:3" ht="13.9" customHeight="1" x14ac:dyDescent="0.2">
      <c r="A453" s="1637"/>
      <c r="B453" s="1637"/>
      <c r="C453" s="1435"/>
    </row>
    <row r="454" spans="1:3" ht="13.9" customHeight="1" x14ac:dyDescent="0.2">
      <c r="A454" s="1637"/>
      <c r="B454" s="1637"/>
      <c r="C454" s="1435"/>
    </row>
    <row r="455" spans="1:3" ht="13.9" customHeight="1" x14ac:dyDescent="0.2">
      <c r="A455" s="1637"/>
      <c r="B455" s="1637"/>
      <c r="C455" s="1435"/>
    </row>
    <row r="456" spans="1:3" ht="13.9" customHeight="1" x14ac:dyDescent="0.2">
      <c r="A456" s="1637"/>
      <c r="B456" s="1637"/>
      <c r="C456" s="1435"/>
    </row>
    <row r="457" spans="1:3" ht="13.9" customHeight="1" x14ac:dyDescent="0.2">
      <c r="A457" s="1637"/>
      <c r="B457" s="1637"/>
      <c r="C457" s="1435"/>
    </row>
    <row r="458" spans="1:3" ht="13.9" customHeight="1" x14ac:dyDescent="0.2">
      <c r="A458" s="1637"/>
      <c r="B458" s="1637"/>
      <c r="C458" s="1435"/>
    </row>
    <row r="459" spans="1:3" ht="13.9" customHeight="1" x14ac:dyDescent="0.2">
      <c r="A459" s="1637"/>
      <c r="B459" s="1637"/>
      <c r="C459" s="1435"/>
    </row>
    <row r="460" spans="1:3" ht="13.9" customHeight="1" x14ac:dyDescent="0.2">
      <c r="A460" s="1637"/>
      <c r="B460" s="1637"/>
      <c r="C460" s="1435"/>
    </row>
    <row r="461" spans="1:3" ht="13.9" customHeight="1" x14ac:dyDescent="0.2">
      <c r="A461" s="1637"/>
      <c r="B461" s="1637"/>
      <c r="C461" s="1435"/>
    </row>
    <row r="462" spans="1:3" ht="13.9" customHeight="1" x14ac:dyDescent="0.2">
      <c r="A462" s="1637"/>
      <c r="B462" s="1637"/>
      <c r="C462" s="1435"/>
    </row>
    <row r="463" spans="1:3" ht="13.9" customHeight="1" x14ac:dyDescent="0.2">
      <c r="A463" s="1637"/>
      <c r="B463" s="1637"/>
      <c r="C463" s="1435"/>
    </row>
    <row r="464" spans="1:3" ht="13.9" customHeight="1" x14ac:dyDescent="0.2">
      <c r="A464" s="1637"/>
      <c r="B464" s="1637"/>
      <c r="C464" s="1435"/>
    </row>
    <row r="465" spans="1:3" ht="13.9" customHeight="1" x14ac:dyDescent="0.2">
      <c r="A465" s="1637"/>
      <c r="B465" s="1637"/>
      <c r="C465" s="1435"/>
    </row>
    <row r="466" spans="1:3" ht="13.9" customHeight="1" x14ac:dyDescent="0.2">
      <c r="A466" s="1637"/>
      <c r="B466" s="1637"/>
      <c r="C466" s="1435"/>
    </row>
    <row r="467" spans="1:3" ht="13.9" customHeight="1" x14ac:dyDescent="0.2">
      <c r="A467" s="1637"/>
      <c r="B467" s="1637"/>
      <c r="C467" s="1435"/>
    </row>
    <row r="468" spans="1:3" ht="13.9" customHeight="1" x14ac:dyDescent="0.2">
      <c r="A468" s="1637"/>
      <c r="B468" s="1637"/>
      <c r="C468" s="1435"/>
    </row>
    <row r="469" spans="1:3" ht="13.9" customHeight="1" x14ac:dyDescent="0.2">
      <c r="A469" s="1637"/>
      <c r="B469" s="1637"/>
      <c r="C469" s="1435"/>
    </row>
    <row r="470" spans="1:3" ht="13.9" customHeight="1" x14ac:dyDescent="0.2">
      <c r="A470" s="1637"/>
      <c r="B470" s="1637"/>
      <c r="C470" s="1435"/>
    </row>
    <row r="471" spans="1:3" ht="13.9" customHeight="1" x14ac:dyDescent="0.2">
      <c r="A471" s="1637"/>
      <c r="B471" s="1637"/>
      <c r="C471" s="1435"/>
    </row>
    <row r="472" spans="1:3" ht="13.9" customHeight="1" x14ac:dyDescent="0.2">
      <c r="A472" s="1637"/>
      <c r="B472" s="1637"/>
      <c r="C472" s="1435"/>
    </row>
    <row r="473" spans="1:3" ht="13.9" customHeight="1" x14ac:dyDescent="0.2">
      <c r="A473" s="1637"/>
      <c r="B473" s="1637"/>
      <c r="C473" s="1435"/>
    </row>
    <row r="474" spans="1:3" ht="13.9" customHeight="1" x14ac:dyDescent="0.2">
      <c r="A474" s="1637"/>
      <c r="B474" s="1637"/>
      <c r="C474" s="1435"/>
    </row>
    <row r="475" spans="1:3" ht="13.9" customHeight="1" x14ac:dyDescent="0.2">
      <c r="A475" s="1637"/>
      <c r="B475" s="1637"/>
      <c r="C475" s="1435"/>
    </row>
    <row r="476" spans="1:3" ht="13.9" customHeight="1" x14ac:dyDescent="0.2">
      <c r="A476" s="1637"/>
      <c r="B476" s="1637"/>
      <c r="C476" s="1435"/>
    </row>
    <row r="477" spans="1:3" ht="13.9" customHeight="1" x14ac:dyDescent="0.2">
      <c r="A477" s="1637"/>
      <c r="B477" s="1637"/>
      <c r="C477" s="1435"/>
    </row>
    <row r="478" spans="1:3" ht="13.9" customHeight="1" x14ac:dyDescent="0.2">
      <c r="A478" s="1637"/>
      <c r="B478" s="1637"/>
      <c r="C478" s="1435"/>
    </row>
    <row r="479" spans="1:3" ht="13.9" customHeight="1" x14ac:dyDescent="0.2">
      <c r="A479" s="1637"/>
      <c r="B479" s="1637"/>
      <c r="C479" s="1435"/>
    </row>
    <row r="480" spans="1:3" ht="13.9" customHeight="1" x14ac:dyDescent="0.2">
      <c r="A480" s="1637"/>
      <c r="B480" s="1637"/>
      <c r="C480" s="1435"/>
    </row>
    <row r="481" spans="1:3" ht="13.9" customHeight="1" x14ac:dyDescent="0.2">
      <c r="A481" s="1637"/>
      <c r="B481" s="1637"/>
      <c r="C481" s="1435"/>
    </row>
    <row r="482" spans="1:3" ht="13.9" customHeight="1" x14ac:dyDescent="0.2">
      <c r="A482" s="1637"/>
      <c r="B482" s="1637"/>
      <c r="C482" s="1435"/>
    </row>
    <row r="483" spans="1:3" ht="13.9" customHeight="1" x14ac:dyDescent="0.2">
      <c r="A483" s="1637"/>
      <c r="B483" s="1637"/>
      <c r="C483" s="1435"/>
    </row>
    <row r="484" spans="1:3" ht="13.9" customHeight="1" x14ac:dyDescent="0.2">
      <c r="A484" s="1637"/>
      <c r="B484" s="1637"/>
      <c r="C484" s="1435"/>
    </row>
    <row r="485" spans="1:3" ht="13.9" customHeight="1" x14ac:dyDescent="0.2">
      <c r="A485" s="1637"/>
      <c r="B485" s="1637"/>
      <c r="C485" s="1435"/>
    </row>
    <row r="486" spans="1:3" ht="13.9" customHeight="1" x14ac:dyDescent="0.2">
      <c r="A486" s="1637"/>
      <c r="B486" s="1637"/>
      <c r="C486" s="1435"/>
    </row>
    <row r="487" spans="1:3" ht="13.9" customHeight="1" x14ac:dyDescent="0.2">
      <c r="A487" s="1637"/>
      <c r="B487" s="1637"/>
      <c r="C487" s="1435"/>
    </row>
    <row r="488" spans="1:3" ht="13.9" customHeight="1" x14ac:dyDescent="0.2">
      <c r="A488" s="1637"/>
      <c r="B488" s="1637"/>
      <c r="C488" s="1435"/>
    </row>
    <row r="489" spans="1:3" ht="13.9" customHeight="1" x14ac:dyDescent="0.2">
      <c r="A489" s="1637"/>
      <c r="B489" s="1637"/>
      <c r="C489" s="1435"/>
    </row>
    <row r="490" spans="1:3" ht="13.9" customHeight="1" x14ac:dyDescent="0.2">
      <c r="A490" s="1637"/>
      <c r="B490" s="1637"/>
      <c r="C490" s="1435"/>
    </row>
    <row r="491" spans="1:3" ht="13.9" customHeight="1" x14ac:dyDescent="0.2">
      <c r="A491" s="1637"/>
      <c r="B491" s="1637"/>
      <c r="C491" s="1435"/>
    </row>
    <row r="492" spans="1:3" ht="13.9" customHeight="1" x14ac:dyDescent="0.2">
      <c r="A492" s="1637"/>
      <c r="B492" s="1637"/>
      <c r="C492" s="1435"/>
    </row>
    <row r="493" spans="1:3" ht="13.9" customHeight="1" x14ac:dyDescent="0.2">
      <c r="A493" s="1637"/>
      <c r="B493" s="1637"/>
      <c r="C493" s="1435"/>
    </row>
    <row r="494" spans="1:3" ht="13.9" customHeight="1" x14ac:dyDescent="0.2">
      <c r="A494" s="1637"/>
      <c r="B494" s="1637"/>
      <c r="C494" s="1435"/>
    </row>
    <row r="495" spans="1:3" ht="13.9" customHeight="1" x14ac:dyDescent="0.2">
      <c r="A495" s="1637"/>
      <c r="B495" s="1637"/>
      <c r="C495" s="1435"/>
    </row>
    <row r="496" spans="1:3" ht="13.9" customHeight="1" x14ac:dyDescent="0.2">
      <c r="A496" s="1637"/>
      <c r="B496" s="1637"/>
      <c r="C496" s="1435"/>
    </row>
    <row r="497" spans="1:3" ht="13.9" customHeight="1" x14ac:dyDescent="0.2">
      <c r="A497" s="1637"/>
      <c r="B497" s="1637"/>
      <c r="C497" s="1435"/>
    </row>
    <row r="498" spans="1:3" ht="13.9" customHeight="1" x14ac:dyDescent="0.2">
      <c r="A498" s="1637"/>
      <c r="B498" s="1637"/>
      <c r="C498" s="1435"/>
    </row>
    <row r="499" spans="1:3" ht="13.9" customHeight="1" x14ac:dyDescent="0.2">
      <c r="A499" s="1637"/>
      <c r="B499" s="1637"/>
      <c r="C499" s="1435"/>
    </row>
    <row r="500" spans="1:3" ht="13.9" customHeight="1" x14ac:dyDescent="0.2">
      <c r="A500" s="1637"/>
      <c r="B500" s="1637"/>
      <c r="C500" s="1435"/>
    </row>
    <row r="501" spans="1:3" ht="13.9" customHeight="1" x14ac:dyDescent="0.2">
      <c r="A501" s="1637"/>
      <c r="B501" s="1637"/>
      <c r="C501" s="1435"/>
    </row>
    <row r="502" spans="1:3" ht="13.9" customHeight="1" x14ac:dyDescent="0.2">
      <c r="A502" s="1637"/>
      <c r="B502" s="1637"/>
      <c r="C502" s="1435"/>
    </row>
    <row r="503" spans="1:3" ht="13.9" customHeight="1" x14ac:dyDescent="0.2">
      <c r="A503" s="1637"/>
      <c r="B503" s="1637"/>
      <c r="C503" s="1435"/>
    </row>
    <row r="504" spans="1:3" ht="13.9" customHeight="1" x14ac:dyDescent="0.2">
      <c r="A504" s="1637"/>
      <c r="B504" s="1637"/>
      <c r="C504" s="1435"/>
    </row>
    <row r="505" spans="1:3" ht="13.9" customHeight="1" x14ac:dyDescent="0.2">
      <c r="A505" s="1637"/>
      <c r="B505" s="1637"/>
      <c r="C505" s="1435"/>
    </row>
    <row r="506" spans="1:3" ht="13.9" customHeight="1" x14ac:dyDescent="0.2">
      <c r="A506" s="1637"/>
      <c r="B506" s="1637"/>
      <c r="C506" s="1435"/>
    </row>
    <row r="507" spans="1:3" ht="13.9" customHeight="1" x14ac:dyDescent="0.2">
      <c r="A507" s="1637"/>
      <c r="B507" s="1637"/>
      <c r="C507" s="1435"/>
    </row>
    <row r="508" spans="1:3" ht="13.9" customHeight="1" x14ac:dyDescent="0.2">
      <c r="A508" s="1637"/>
      <c r="B508" s="1637"/>
      <c r="C508" s="1435"/>
    </row>
    <row r="509" spans="1:3" ht="13.9" customHeight="1" x14ac:dyDescent="0.2">
      <c r="A509" s="1637"/>
      <c r="B509" s="1637"/>
      <c r="C509" s="1435"/>
    </row>
    <row r="510" spans="1:3" ht="13.9" customHeight="1" x14ac:dyDescent="0.2">
      <c r="A510" s="1637"/>
      <c r="B510" s="1637"/>
      <c r="C510" s="1435"/>
    </row>
    <row r="511" spans="1:3" ht="13.9" customHeight="1" x14ac:dyDescent="0.2">
      <c r="A511" s="1637"/>
      <c r="B511" s="1637"/>
      <c r="C511" s="1435"/>
    </row>
    <row r="512" spans="1:3" ht="13.9" customHeight="1" x14ac:dyDescent="0.2">
      <c r="A512" s="1637"/>
      <c r="B512" s="1637"/>
      <c r="C512" s="1435"/>
    </row>
    <row r="513" spans="1:3" ht="13.9" customHeight="1" x14ac:dyDescent="0.2">
      <c r="A513" s="1637"/>
      <c r="B513" s="1637"/>
      <c r="C513" s="1435"/>
    </row>
    <row r="514" spans="1:3" ht="13.9" customHeight="1" x14ac:dyDescent="0.2">
      <c r="A514" s="1637"/>
      <c r="B514" s="1637"/>
      <c r="C514" s="1435"/>
    </row>
    <row r="515" spans="1:3" ht="13.9" customHeight="1" x14ac:dyDescent="0.2">
      <c r="A515" s="1637"/>
      <c r="B515" s="1637"/>
      <c r="C515" s="1435"/>
    </row>
    <row r="516" spans="1:3" ht="13.9" customHeight="1" x14ac:dyDescent="0.2">
      <c r="A516" s="1637"/>
      <c r="B516" s="1637"/>
      <c r="C516" s="1435"/>
    </row>
    <row r="517" spans="1:3" ht="13.9" customHeight="1" x14ac:dyDescent="0.2">
      <c r="A517" s="1637"/>
      <c r="B517" s="1637"/>
      <c r="C517" s="1435"/>
    </row>
    <row r="518" spans="1:3" ht="13.9" customHeight="1" x14ac:dyDescent="0.2">
      <c r="A518" s="1637"/>
      <c r="B518" s="1637"/>
      <c r="C518" s="1435"/>
    </row>
    <row r="519" spans="1:3" ht="13.9" customHeight="1" x14ac:dyDescent="0.2">
      <c r="A519" s="1637"/>
      <c r="B519" s="1637"/>
      <c r="C519" s="1435"/>
    </row>
    <row r="520" spans="1:3" ht="13.9" customHeight="1" x14ac:dyDescent="0.2">
      <c r="A520" s="1637"/>
      <c r="B520" s="1637"/>
      <c r="C520" s="1435"/>
    </row>
    <row r="521" spans="1:3" ht="13.9" customHeight="1" x14ac:dyDescent="0.2">
      <c r="A521" s="1637"/>
      <c r="B521" s="1637"/>
      <c r="C521" s="1435"/>
    </row>
    <row r="522" spans="1:3" ht="13.9" customHeight="1" x14ac:dyDescent="0.2">
      <c r="A522" s="1637"/>
      <c r="B522" s="1637"/>
      <c r="C522" s="1435"/>
    </row>
    <row r="523" spans="1:3" ht="13.9" customHeight="1" x14ac:dyDescent="0.2">
      <c r="A523" s="1637"/>
      <c r="B523" s="1637"/>
      <c r="C523" s="1435"/>
    </row>
    <row r="524" spans="1:3" ht="13.9" customHeight="1" x14ac:dyDescent="0.2">
      <c r="A524" s="1637"/>
      <c r="B524" s="1637"/>
      <c r="C524" s="1435"/>
    </row>
    <row r="525" spans="1:3" ht="13.9" customHeight="1" x14ac:dyDescent="0.2">
      <c r="A525" s="1637"/>
      <c r="B525" s="1637"/>
      <c r="C525" s="1435"/>
    </row>
    <row r="526" spans="1:3" ht="13.9" customHeight="1" x14ac:dyDescent="0.2">
      <c r="A526" s="1637"/>
      <c r="B526" s="1637"/>
      <c r="C526" s="1435"/>
    </row>
    <row r="527" spans="1:3" ht="13.9" customHeight="1" x14ac:dyDescent="0.2">
      <c r="A527" s="1637"/>
      <c r="B527" s="1637"/>
      <c r="C527" s="1435"/>
    </row>
    <row r="528" spans="1:3" ht="13.9" customHeight="1" x14ac:dyDescent="0.2">
      <c r="A528" s="1637"/>
      <c r="B528" s="1637"/>
      <c r="C528" s="1435"/>
    </row>
    <row r="529" spans="1:3" ht="13.9" customHeight="1" x14ac:dyDescent="0.2">
      <c r="A529" s="1637"/>
      <c r="B529" s="1637"/>
      <c r="C529" s="1435"/>
    </row>
    <row r="530" spans="1:3" ht="13.9" customHeight="1" x14ac:dyDescent="0.2">
      <c r="A530" s="1637"/>
      <c r="B530" s="1637"/>
      <c r="C530" s="1435"/>
    </row>
    <row r="531" spans="1:3" ht="13.9" customHeight="1" x14ac:dyDescent="0.2">
      <c r="A531" s="1637"/>
      <c r="B531" s="1637"/>
      <c r="C531" s="1435"/>
    </row>
    <row r="532" spans="1:3" ht="13.9" customHeight="1" x14ac:dyDescent="0.2">
      <c r="A532" s="1637"/>
      <c r="B532" s="1637"/>
      <c r="C532" s="1435"/>
    </row>
    <row r="533" spans="1:3" ht="13.9" customHeight="1" x14ac:dyDescent="0.2">
      <c r="A533" s="1637"/>
      <c r="B533" s="1637"/>
      <c r="C533" s="1435"/>
    </row>
    <row r="534" spans="1:3" ht="13.9" customHeight="1" x14ac:dyDescent="0.2">
      <c r="A534" s="1637"/>
      <c r="B534" s="1637"/>
      <c r="C534" s="1435"/>
    </row>
    <row r="535" spans="1:3" ht="13.9" customHeight="1" x14ac:dyDescent="0.2">
      <c r="A535" s="1637"/>
      <c r="B535" s="1637"/>
      <c r="C535" s="1435"/>
    </row>
    <row r="536" spans="1:3" ht="13.9" customHeight="1" x14ac:dyDescent="0.2">
      <c r="A536" s="1637"/>
      <c r="B536" s="1637"/>
      <c r="C536" s="1435"/>
    </row>
    <row r="537" spans="1:3" ht="13.9" customHeight="1" x14ac:dyDescent="0.2">
      <c r="A537" s="1637"/>
      <c r="B537" s="1637"/>
      <c r="C537" s="1435"/>
    </row>
    <row r="538" spans="1:3" ht="13.9" customHeight="1" x14ac:dyDescent="0.2">
      <c r="A538" s="1637"/>
      <c r="B538" s="1637"/>
      <c r="C538" s="1435"/>
    </row>
    <row r="539" spans="1:3" ht="13.9" customHeight="1" x14ac:dyDescent="0.2">
      <c r="A539" s="1637"/>
      <c r="B539" s="1637"/>
      <c r="C539" s="1435"/>
    </row>
    <row r="540" spans="1:3" ht="13.9" customHeight="1" x14ac:dyDescent="0.2">
      <c r="A540" s="1637"/>
      <c r="B540" s="1637"/>
      <c r="C540" s="1435"/>
    </row>
    <row r="541" spans="1:3" ht="13.9" customHeight="1" x14ac:dyDescent="0.2">
      <c r="A541" s="1637"/>
      <c r="B541" s="1637"/>
      <c r="C541" s="1435"/>
    </row>
    <row r="542" spans="1:3" ht="13.9" customHeight="1" x14ac:dyDescent="0.2">
      <c r="A542" s="1637"/>
      <c r="B542" s="1637"/>
      <c r="C542" s="1435"/>
    </row>
    <row r="543" spans="1:3" ht="13.9" customHeight="1" x14ac:dyDescent="0.2">
      <c r="A543" s="1637"/>
      <c r="B543" s="1637"/>
      <c r="C543" s="1435"/>
    </row>
    <row r="544" spans="1:3" ht="13.9" customHeight="1" x14ac:dyDescent="0.2">
      <c r="A544" s="1637"/>
      <c r="B544" s="1637"/>
      <c r="C544" s="1435"/>
    </row>
    <row r="545" spans="1:3" ht="13.9" customHeight="1" x14ac:dyDescent="0.2">
      <c r="A545" s="1637"/>
      <c r="B545" s="1637"/>
      <c r="C545" s="1435"/>
    </row>
    <row r="546" spans="1:3" ht="13.9" customHeight="1" x14ac:dyDescent="0.2">
      <c r="A546" s="1637"/>
      <c r="B546" s="1637"/>
      <c r="C546" s="1435"/>
    </row>
    <row r="547" spans="1:3" ht="13.9" customHeight="1" x14ac:dyDescent="0.2">
      <c r="A547" s="1637"/>
      <c r="B547" s="1637"/>
      <c r="C547" s="1435"/>
    </row>
    <row r="548" spans="1:3" ht="13.9" customHeight="1" x14ac:dyDescent="0.2">
      <c r="A548" s="1637"/>
      <c r="B548" s="1637"/>
      <c r="C548" s="1435"/>
    </row>
    <row r="549" spans="1:3" ht="13.9" customHeight="1" x14ac:dyDescent="0.2">
      <c r="A549" s="1637"/>
      <c r="B549" s="1637"/>
      <c r="C549" s="1435"/>
    </row>
    <row r="550" spans="1:3" ht="13.9" customHeight="1" x14ac:dyDescent="0.2">
      <c r="A550" s="1637"/>
      <c r="B550" s="1637"/>
      <c r="C550" s="1435"/>
    </row>
    <row r="551" spans="1:3" ht="13.9" customHeight="1" x14ac:dyDescent="0.2">
      <c r="A551" s="1637"/>
      <c r="B551" s="1637"/>
      <c r="C551" s="1435"/>
    </row>
    <row r="552" spans="1:3" ht="13.9" customHeight="1" x14ac:dyDescent="0.2">
      <c r="A552" s="1637"/>
      <c r="B552" s="1637"/>
    </row>
    <row r="553" spans="1:3" ht="13.9" customHeight="1" x14ac:dyDescent="0.2">
      <c r="A553" s="1637"/>
      <c r="B553" s="1637"/>
    </row>
    <row r="554" spans="1:3" ht="13.9" customHeight="1" x14ac:dyDescent="0.2">
      <c r="A554" s="1637"/>
      <c r="B554" s="1637"/>
    </row>
    <row r="555" spans="1:3" ht="13.9" customHeight="1" x14ac:dyDescent="0.2">
      <c r="A555" s="1637"/>
      <c r="B555" s="1637"/>
    </row>
    <row r="556" spans="1:3" ht="13.9" customHeight="1" x14ac:dyDescent="0.2">
      <c r="A556" s="1637"/>
      <c r="B556" s="1637"/>
    </row>
    <row r="557" spans="1:3" ht="13.9" customHeight="1" x14ac:dyDescent="0.2">
      <c r="A557" s="1637"/>
      <c r="B557" s="1637"/>
    </row>
    <row r="558" spans="1:3" ht="13.9" customHeight="1" x14ac:dyDescent="0.2">
      <c r="A558" s="1637"/>
      <c r="B558" s="1637"/>
    </row>
    <row r="559" spans="1:3" ht="13.9" customHeight="1" x14ac:dyDescent="0.2">
      <c r="A559" s="1637"/>
      <c r="B559" s="1637"/>
    </row>
    <row r="560" spans="1:3" ht="13.9" customHeight="1" x14ac:dyDescent="0.2">
      <c r="A560" s="1637"/>
      <c r="B560" s="1637"/>
    </row>
    <row r="561" spans="1:2" ht="13.9" customHeight="1" x14ac:dyDescent="0.2">
      <c r="A561" s="1637"/>
      <c r="B561" s="1637"/>
    </row>
    <row r="562" spans="1:2" ht="13.9" customHeight="1" x14ac:dyDescent="0.2">
      <c r="A562" s="1637"/>
      <c r="B562" s="1637"/>
    </row>
    <row r="563" spans="1:2" ht="13.9" customHeight="1" x14ac:dyDescent="0.2">
      <c r="A563" s="1637"/>
      <c r="B563" s="1637"/>
    </row>
    <row r="564" spans="1:2" ht="13.9" customHeight="1" x14ac:dyDescent="0.2">
      <c r="A564" s="1637"/>
      <c r="B564" s="1637"/>
    </row>
    <row r="565" spans="1:2" ht="13.9" customHeight="1" x14ac:dyDescent="0.2">
      <c r="A565" s="1637"/>
      <c r="B565" s="1637"/>
    </row>
    <row r="566" spans="1:2" ht="13.9" customHeight="1" x14ac:dyDescent="0.2">
      <c r="A566" s="1637"/>
      <c r="B566" s="1637"/>
    </row>
    <row r="567" spans="1:2" ht="13.9" customHeight="1" x14ac:dyDescent="0.2">
      <c r="A567" s="1637"/>
      <c r="B567" s="1637"/>
    </row>
    <row r="568" spans="1:2" ht="13.9" customHeight="1" x14ac:dyDescent="0.2">
      <c r="A568" s="1637"/>
      <c r="B568" s="1637"/>
    </row>
    <row r="569" spans="1:2" ht="13.9" customHeight="1" x14ac:dyDescent="0.2">
      <c r="A569" s="1637"/>
      <c r="B569" s="1637"/>
    </row>
    <row r="570" spans="1:2" ht="13.9" customHeight="1" x14ac:dyDescent="0.2">
      <c r="A570" s="1637"/>
      <c r="B570" s="1637"/>
    </row>
    <row r="571" spans="1:2" ht="13.9" customHeight="1" x14ac:dyDescent="0.2">
      <c r="A571" s="1637"/>
      <c r="B571" s="1637"/>
    </row>
    <row r="572" spans="1:2" ht="13.9" customHeight="1" x14ac:dyDescent="0.2">
      <c r="A572" s="1637"/>
      <c r="B572" s="1637"/>
    </row>
    <row r="573" spans="1:2" ht="13.9" customHeight="1" x14ac:dyDescent="0.2">
      <c r="A573" s="1637"/>
      <c r="B573" s="1637"/>
    </row>
    <row r="574" spans="1:2" ht="13.9" customHeight="1" x14ac:dyDescent="0.2">
      <c r="A574" s="1637"/>
      <c r="B574" s="1637"/>
    </row>
    <row r="575" spans="1:2" ht="13.9" customHeight="1" x14ac:dyDescent="0.2">
      <c r="A575" s="1637"/>
      <c r="B575" s="1637"/>
    </row>
    <row r="576" spans="1:2" ht="13.9" customHeight="1" x14ac:dyDescent="0.2">
      <c r="A576" s="1637"/>
      <c r="B576" s="1637"/>
    </row>
    <row r="577" spans="1:2" ht="13.9" customHeight="1" x14ac:dyDescent="0.2">
      <c r="A577" s="1637"/>
      <c r="B577" s="1637"/>
    </row>
    <row r="578" spans="1:2" ht="13.9" customHeight="1" x14ac:dyDescent="0.2">
      <c r="A578" s="1637"/>
      <c r="B578" s="1637"/>
    </row>
    <row r="579" spans="1:2" ht="13.9" customHeight="1" x14ac:dyDescent="0.2">
      <c r="A579" s="1637"/>
      <c r="B579" s="1637"/>
    </row>
    <row r="580" spans="1:2" ht="13.9" customHeight="1" x14ac:dyDescent="0.2">
      <c r="A580" s="1637"/>
      <c r="B580" s="1637"/>
    </row>
    <row r="581" spans="1:2" ht="13.9" customHeight="1" x14ac:dyDescent="0.2">
      <c r="A581" s="1637"/>
      <c r="B581" s="1637"/>
    </row>
    <row r="582" spans="1:2" ht="13.9" customHeight="1" x14ac:dyDescent="0.2">
      <c r="A582" s="1637"/>
      <c r="B582" s="1637"/>
    </row>
    <row r="583" spans="1:2" ht="13.9" customHeight="1" x14ac:dyDescent="0.2">
      <c r="A583" s="1637"/>
      <c r="B583" s="1637"/>
    </row>
    <row r="584" spans="1:2" ht="13.9" customHeight="1" x14ac:dyDescent="0.2">
      <c r="A584" s="1637"/>
      <c r="B584" s="1637"/>
    </row>
    <row r="585" spans="1:2" ht="13.9" customHeight="1" x14ac:dyDescent="0.2">
      <c r="A585" s="1637"/>
      <c r="B585" s="1637"/>
    </row>
    <row r="586" spans="1:2" ht="13.9" customHeight="1" x14ac:dyDescent="0.2">
      <c r="A586" s="1637"/>
      <c r="B586" s="1637"/>
    </row>
    <row r="587" spans="1:2" ht="13.9" customHeight="1" x14ac:dyDescent="0.2">
      <c r="A587" s="1637"/>
      <c r="B587" s="1637"/>
    </row>
    <row r="588" spans="1:2" ht="13.9" customHeight="1" x14ac:dyDescent="0.2">
      <c r="A588" s="1637"/>
      <c r="B588" s="1637"/>
    </row>
    <row r="589" spans="1:2" ht="13.9" customHeight="1" x14ac:dyDescent="0.2">
      <c r="A589" s="1637"/>
      <c r="B589" s="1637"/>
    </row>
    <row r="590" spans="1:2" ht="13.9" customHeight="1" x14ac:dyDescent="0.2">
      <c r="A590" s="1637"/>
      <c r="B590" s="1637"/>
    </row>
    <row r="591" spans="1:2" ht="13.9" customHeight="1" x14ac:dyDescent="0.2">
      <c r="A591" s="1637"/>
      <c r="B591" s="1637"/>
    </row>
    <row r="592" spans="1:2" ht="13.9" customHeight="1" x14ac:dyDescent="0.2">
      <c r="A592" s="1637"/>
      <c r="B592" s="1637"/>
    </row>
    <row r="593" spans="1:2" ht="13.9" customHeight="1" x14ac:dyDescent="0.2">
      <c r="A593" s="1637"/>
      <c r="B593" s="1637"/>
    </row>
    <row r="594" spans="1:2" ht="13.9" customHeight="1" x14ac:dyDescent="0.2">
      <c r="A594" s="1637"/>
      <c r="B594" s="1637"/>
    </row>
    <row r="595" spans="1:2" ht="13.9" customHeight="1" x14ac:dyDescent="0.2">
      <c r="A595" s="1637"/>
      <c r="B595" s="1637"/>
    </row>
    <row r="596" spans="1:2" ht="13.9" customHeight="1" x14ac:dyDescent="0.2">
      <c r="A596" s="1637"/>
      <c r="B596" s="1637"/>
    </row>
    <row r="597" spans="1:2" ht="13.9" customHeight="1" x14ac:dyDescent="0.2">
      <c r="A597" s="1637"/>
      <c r="B597" s="1637"/>
    </row>
    <row r="598" spans="1:2" ht="13.9" customHeight="1" x14ac:dyDescent="0.2">
      <c r="A598" s="1637"/>
      <c r="B598" s="1637"/>
    </row>
    <row r="599" spans="1:2" ht="13.9" customHeight="1" x14ac:dyDescent="0.2">
      <c r="A599" s="1637"/>
      <c r="B599" s="1637"/>
    </row>
    <row r="600" spans="1:2" ht="13.9" customHeight="1" x14ac:dyDescent="0.2">
      <c r="A600" s="1637"/>
      <c r="B600" s="1637"/>
    </row>
    <row r="601" spans="1:2" ht="13.9" customHeight="1" x14ac:dyDescent="0.2">
      <c r="A601" s="1637"/>
      <c r="B601" s="1637"/>
    </row>
    <row r="602" spans="1:2" ht="13.9" customHeight="1" x14ac:dyDescent="0.2">
      <c r="A602" s="1637"/>
      <c r="B602" s="1637"/>
    </row>
    <row r="603" spans="1:2" ht="13.9" customHeight="1" x14ac:dyDescent="0.2">
      <c r="A603" s="1637"/>
      <c r="B603" s="1637"/>
    </row>
    <row r="604" spans="1:2" ht="13.9" customHeight="1" x14ac:dyDescent="0.2">
      <c r="A604" s="1637"/>
      <c r="B604" s="1637"/>
    </row>
    <row r="605" spans="1:2" ht="13.9" customHeight="1" x14ac:dyDescent="0.2">
      <c r="A605" s="1637"/>
      <c r="B605" s="1637"/>
    </row>
    <row r="606" spans="1:2" ht="13.9" customHeight="1" x14ac:dyDescent="0.2">
      <c r="A606" s="1637"/>
      <c r="B606" s="1637"/>
    </row>
    <row r="607" spans="1:2" ht="13.9" customHeight="1" x14ac:dyDescent="0.2">
      <c r="A607" s="1637"/>
      <c r="B607" s="1637"/>
    </row>
    <row r="608" spans="1:2" ht="13.9" customHeight="1" x14ac:dyDescent="0.2">
      <c r="A608" s="1637"/>
      <c r="B608" s="1637"/>
    </row>
    <row r="609" spans="1:2" ht="13.9" customHeight="1" x14ac:dyDescent="0.2">
      <c r="A609" s="1637"/>
      <c r="B609" s="1637"/>
    </row>
    <row r="610" spans="1:2" ht="13.9" customHeight="1" x14ac:dyDescent="0.2">
      <c r="A610" s="1637"/>
      <c r="B610" s="1637"/>
    </row>
    <row r="611" spans="1:2" ht="13.9" customHeight="1" x14ac:dyDescent="0.2">
      <c r="A611" s="1637"/>
      <c r="B611" s="1637"/>
    </row>
    <row r="612" spans="1:2" ht="13.9" customHeight="1" x14ac:dyDescent="0.2">
      <c r="A612" s="1637"/>
      <c r="B612" s="1637"/>
    </row>
    <row r="613" spans="1:2" ht="13.9" customHeight="1" x14ac:dyDescent="0.2">
      <c r="A613" s="1637"/>
      <c r="B613" s="1637"/>
    </row>
    <row r="614" spans="1:2" ht="13.9" customHeight="1" x14ac:dyDescent="0.2">
      <c r="A614" s="1637"/>
      <c r="B614" s="1637"/>
    </row>
    <row r="615" spans="1:2" ht="13.9" customHeight="1" x14ac:dyDescent="0.2">
      <c r="A615" s="1637"/>
      <c r="B615" s="1637"/>
    </row>
    <row r="616" spans="1:2" ht="13.9" customHeight="1" x14ac:dyDescent="0.2">
      <c r="A616" s="1637"/>
      <c r="B616" s="1637"/>
    </row>
    <row r="617" spans="1:2" ht="13.9" customHeight="1" x14ac:dyDescent="0.2">
      <c r="A617" s="1637"/>
      <c r="B617" s="1637"/>
    </row>
    <row r="618" spans="1:2" ht="13.9" customHeight="1" x14ac:dyDescent="0.2">
      <c r="A618" s="1637"/>
      <c r="B618" s="1637"/>
    </row>
    <row r="619" spans="1:2" ht="13.9" customHeight="1" x14ac:dyDescent="0.2">
      <c r="A619" s="1637"/>
      <c r="B619" s="1637"/>
    </row>
    <row r="620" spans="1:2" ht="13.9" customHeight="1" x14ac:dyDescent="0.2">
      <c r="A620" s="1637"/>
      <c r="B620" s="1637"/>
    </row>
    <row r="621" spans="1:2" ht="13.9" customHeight="1" x14ac:dyDescent="0.2">
      <c r="A621" s="1637"/>
      <c r="B621" s="1637"/>
    </row>
    <row r="622" spans="1:2" ht="13.9" customHeight="1" x14ac:dyDescent="0.2">
      <c r="A622" s="1637"/>
      <c r="B622" s="1637"/>
    </row>
    <row r="623" spans="1:2" ht="13.9" customHeight="1" x14ac:dyDescent="0.2">
      <c r="A623" s="1637"/>
      <c r="B623" s="1637"/>
    </row>
    <row r="624" spans="1:2" ht="13.9" customHeight="1" x14ac:dyDescent="0.2">
      <c r="A624" s="1637"/>
      <c r="B624" s="1637"/>
    </row>
    <row r="625" spans="1:2" ht="13.9" customHeight="1" x14ac:dyDescent="0.2">
      <c r="A625" s="1637"/>
      <c r="B625" s="1637"/>
    </row>
    <row r="626" spans="1:2" ht="13.9" customHeight="1" x14ac:dyDescent="0.2">
      <c r="A626" s="1637"/>
      <c r="B626" s="1637"/>
    </row>
    <row r="627" spans="1:2" ht="13.9" customHeight="1" x14ac:dyDescent="0.2">
      <c r="A627" s="1637"/>
      <c r="B627" s="1637"/>
    </row>
    <row r="628" spans="1:2" ht="13.9" customHeight="1" x14ac:dyDescent="0.2">
      <c r="A628" s="1637"/>
      <c r="B628" s="1637"/>
    </row>
    <row r="629" spans="1:2" ht="13.9" customHeight="1" x14ac:dyDescent="0.2">
      <c r="A629" s="1637"/>
      <c r="B629" s="1637"/>
    </row>
    <row r="630" spans="1:2" ht="13.9" customHeight="1" x14ac:dyDescent="0.2">
      <c r="A630" s="1637"/>
      <c r="B630" s="1637"/>
    </row>
    <row r="631" spans="1:2" ht="13.9"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40" customWidth="1"/>
    <col min="3" max="3" width="11.5703125" style="1540" customWidth="1"/>
    <col min="4" max="4" width="7.85546875" style="1540" customWidth="1"/>
    <col min="5" max="16384" width="9.140625" style="658"/>
  </cols>
  <sheetData>
    <row r="1" spans="1:2" x14ac:dyDescent="0.2">
      <c r="A1" s="1665"/>
      <c r="B1" s="1666" t="s">
        <v>412</v>
      </c>
    </row>
    <row r="2" spans="1:2" ht="5.25" customHeight="1" x14ac:dyDescent="0.2">
      <c r="B2" s="1433"/>
    </row>
    <row r="3" spans="1:2" ht="22.5" x14ac:dyDescent="0.2">
      <c r="A3" s="1667">
        <v>1</v>
      </c>
      <c r="B3" s="1668" t="s">
        <v>87</v>
      </c>
    </row>
    <row r="4" spans="1:2" ht="6" customHeight="1" x14ac:dyDescent="0.2">
      <c r="A4" s="1667"/>
      <c r="B4" s="1669"/>
    </row>
    <row r="5" spans="1:2" ht="22.5" x14ac:dyDescent="0.2">
      <c r="A5" s="1667">
        <v>2</v>
      </c>
      <c r="B5" s="1668" t="s">
        <v>379</v>
      </c>
    </row>
    <row r="6" spans="1:2" ht="6" customHeight="1" x14ac:dyDescent="0.2">
      <c r="A6" s="1670"/>
    </row>
    <row r="7" spans="1:2" ht="22.5" x14ac:dyDescent="0.2">
      <c r="A7" s="1671">
        <v>3</v>
      </c>
      <c r="B7" s="1672" t="s">
        <v>240</v>
      </c>
    </row>
    <row r="8" spans="1:2" ht="12" customHeight="1" x14ac:dyDescent="0.2">
      <c r="A8" s="1673" t="s">
        <v>674</v>
      </c>
      <c r="B8" s="1540" t="s">
        <v>675</v>
      </c>
    </row>
    <row r="9" spans="1:2" ht="13.35" customHeight="1" x14ac:dyDescent="0.2">
      <c r="A9" s="1671">
        <v>4</v>
      </c>
      <c r="B9" s="1540" t="s">
        <v>283</v>
      </c>
    </row>
    <row r="10" spans="1:2" ht="13.35" customHeight="1" x14ac:dyDescent="0.2">
      <c r="A10" s="1670"/>
      <c r="B10" s="1540" t="s">
        <v>249</v>
      </c>
    </row>
    <row r="11" spans="1:2" ht="13.35" customHeight="1" x14ac:dyDescent="0.2">
      <c r="A11" s="1670"/>
      <c r="B11" s="1540" t="s">
        <v>439</v>
      </c>
    </row>
    <row r="12" spans="1:2" ht="13.35" customHeight="1" x14ac:dyDescent="0.2">
      <c r="A12" s="1670"/>
      <c r="B12" s="1540" t="s">
        <v>440</v>
      </c>
    </row>
    <row r="13" spans="1:2" ht="13.35" customHeight="1" x14ac:dyDescent="0.2">
      <c r="A13" s="1670"/>
      <c r="B13" s="1540" t="s">
        <v>88</v>
      </c>
    </row>
    <row r="14" spans="1:2" ht="6" customHeight="1" x14ac:dyDescent="0.2">
      <c r="A14" s="1674"/>
      <c r="B14" s="1669"/>
    </row>
    <row r="15" spans="1:2" ht="56.25" x14ac:dyDescent="0.2">
      <c r="A15" s="1671">
        <v>5</v>
      </c>
      <c r="B15" s="1672" t="s">
        <v>63</v>
      </c>
    </row>
    <row r="16" spans="1:2" ht="6" customHeight="1" x14ac:dyDescent="0.2">
      <c r="A16" s="1675"/>
      <c r="B16" s="1676"/>
    </row>
    <row r="17" spans="1:4" ht="33.75" customHeight="1" x14ac:dyDescent="0.2">
      <c r="A17" s="1677">
        <v>6</v>
      </c>
      <c r="B17" s="1462" t="s">
        <v>447</v>
      </c>
    </row>
    <row r="18" spans="1:4" ht="6" customHeight="1" x14ac:dyDescent="0.2">
      <c r="A18" s="1678"/>
      <c r="B18" s="1669"/>
    </row>
    <row r="19" spans="1:4" ht="13.35" customHeight="1" x14ac:dyDescent="0.2">
      <c r="A19" s="1679">
        <v>7</v>
      </c>
      <c r="B19" s="1669" t="s">
        <v>127</v>
      </c>
      <c r="D19" s="1680"/>
    </row>
    <row r="20" spans="1:4" ht="6" customHeight="1" x14ac:dyDescent="0.2">
      <c r="A20" s="1681"/>
      <c r="B20" s="1669"/>
    </row>
    <row r="21" spans="1:4" ht="20.85" customHeight="1" x14ac:dyDescent="0.2">
      <c r="A21" s="1679">
        <v>8</v>
      </c>
      <c r="B21" s="1682" t="s">
        <v>672</v>
      </c>
    </row>
    <row r="22" spans="1:4" ht="6" customHeight="1" x14ac:dyDescent="0.2">
      <c r="A22" s="1679"/>
      <c r="B22" s="1682"/>
    </row>
    <row r="23" spans="1:4" ht="22.5" x14ac:dyDescent="0.2">
      <c r="A23" s="1683">
        <v>9</v>
      </c>
      <c r="B23" s="1682" t="s">
        <v>673</v>
      </c>
    </row>
    <row r="24" spans="1:4" ht="6" customHeight="1" x14ac:dyDescent="0.2">
      <c r="A24" s="1678"/>
      <c r="B24" s="1669"/>
    </row>
    <row r="25" spans="1:4" ht="13.35" customHeight="1" x14ac:dyDescent="0.2">
      <c r="A25" s="1684">
        <v>10</v>
      </c>
      <c r="B25" s="1685" t="s">
        <v>677</v>
      </c>
    </row>
    <row r="26" spans="1:4" ht="6" customHeight="1" x14ac:dyDescent="0.2">
      <c r="A26" s="1470"/>
    </row>
    <row r="27" spans="1:4" ht="13.35" customHeight="1" x14ac:dyDescent="0.2">
      <c r="A27" s="1686">
        <v>11</v>
      </c>
      <c r="B27" s="1687" t="s">
        <v>445</v>
      </c>
    </row>
    <row r="28" spans="1:4" ht="6" customHeight="1" x14ac:dyDescent="0.2"/>
    <row r="29" spans="1:4" ht="22.5" x14ac:dyDescent="0.2">
      <c r="A29" s="1688" t="s">
        <v>474</v>
      </c>
      <c r="B29" s="1689" t="s">
        <v>380</v>
      </c>
    </row>
    <row r="30" spans="1:4" ht="6" customHeight="1" x14ac:dyDescent="0.2">
      <c r="A30" s="1470"/>
    </row>
    <row r="31" spans="1:4" ht="33.75" x14ac:dyDescent="0.2">
      <c r="A31" s="1688" t="s">
        <v>293</v>
      </c>
      <c r="B31" s="1690" t="s">
        <v>441</v>
      </c>
    </row>
    <row r="32" spans="1:4" ht="6" customHeight="1" x14ac:dyDescent="0.2">
      <c r="A32" s="1691"/>
      <c r="B32" s="1692"/>
    </row>
    <row r="33" spans="1:2" ht="20.25" customHeight="1" x14ac:dyDescent="0.2">
      <c r="A33" s="1693">
        <v>14</v>
      </c>
      <c r="B33" s="1694" t="s">
        <v>855</v>
      </c>
    </row>
    <row r="34" spans="1:2" ht="6" customHeight="1" x14ac:dyDescent="0.2"/>
    <row r="35" spans="1:2" ht="22.5" x14ac:dyDescent="0.2">
      <c r="A35" s="1695">
        <v>15</v>
      </c>
      <c r="B35" s="1696" t="s">
        <v>856</v>
      </c>
    </row>
    <row r="36" spans="1:2" ht="8.25" customHeight="1" x14ac:dyDescent="0.2">
      <c r="A36" s="1697"/>
      <c r="B36" s="1698"/>
    </row>
    <row r="37" spans="1:2" ht="11.25" customHeight="1" x14ac:dyDescent="0.2">
      <c r="A37" s="1695">
        <v>16</v>
      </c>
      <c r="B37" s="1699" t="s">
        <v>664</v>
      </c>
    </row>
    <row r="38" spans="1:2" x14ac:dyDescent="0.2">
      <c r="B38" s="1672" t="s">
        <v>665</v>
      </c>
    </row>
    <row r="39" spans="1:2" x14ac:dyDescent="0.2">
      <c r="B39" s="1700" t="s">
        <v>666</v>
      </c>
    </row>
    <row r="40" spans="1:2" x14ac:dyDescent="0.2">
      <c r="B40" s="1540" t="s">
        <v>667</v>
      </c>
    </row>
    <row r="51" spans="4:4" x14ac:dyDescent="0.2">
      <c r="D51" s="1676"/>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activeCell="I22" sqref="I22"/>
    </sheetView>
  </sheetViews>
  <sheetFormatPr defaultRowHeight="12.75" x14ac:dyDescent="0.2"/>
  <cols>
    <col min="1" max="1" width="3" style="1661" customWidth="1"/>
    <col min="2" max="2" width="73.7109375" style="1445" customWidth="1"/>
    <col min="3" max="3" width="40.5703125" style="1445" customWidth="1"/>
    <col min="4" max="4" width="7.7109375" style="1445" customWidth="1"/>
    <col min="5" max="7" width="2.85546875" style="1445" customWidth="1"/>
    <col min="8" max="16384" width="9.140625" style="1445"/>
  </cols>
  <sheetData>
    <row r="1" spans="1:3" x14ac:dyDescent="0.2">
      <c r="A1" s="1865" t="s">
        <v>498</v>
      </c>
      <c r="B1" s="1866"/>
      <c r="C1" s="1867"/>
    </row>
    <row r="2" spans="1:3" x14ac:dyDescent="0.2">
      <c r="A2" s="1868" t="s">
        <v>493</v>
      </c>
      <c r="B2" s="1869"/>
      <c r="C2" s="1870"/>
    </row>
    <row r="3" spans="1:3" x14ac:dyDescent="0.2">
      <c r="A3" s="1868" t="s">
        <v>494</v>
      </c>
      <c r="B3" s="1869"/>
      <c r="C3" s="1870"/>
    </row>
    <row r="4" spans="1:3" ht="13.5" thickBot="1" x14ac:dyDescent="0.25">
      <c r="A4" s="1871" t="s">
        <v>495</v>
      </c>
      <c r="B4" s="1872"/>
      <c r="C4" s="1873"/>
    </row>
    <row r="5" spans="1:3" s="1704" customFormat="1" ht="30" customHeight="1" thickTop="1" thickBot="1" x14ac:dyDescent="0.25">
      <c r="A5" s="1701"/>
      <c r="B5" s="1702" t="s">
        <v>192</v>
      </c>
      <c r="C5" s="1703" t="s">
        <v>462</v>
      </c>
    </row>
    <row r="6" spans="1:3" ht="13.5" thickTop="1" x14ac:dyDescent="0.2">
      <c r="A6" s="1639"/>
      <c r="B6" s="1640" t="s">
        <v>444</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
      <c r="A7" s="1642"/>
      <c r="B7" s="1643" t="s">
        <v>826</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463</v>
      </c>
      <c r="C8" s="1647"/>
    </row>
    <row r="9" spans="1:3" x14ac:dyDescent="0.2">
      <c r="A9" s="1648"/>
      <c r="B9" s="1649" t="s">
        <v>543</v>
      </c>
      <c r="C9" s="1650" t="str">
        <f>IF(Cover!B5="X","CASH",IF(Cover!B6="X","ACCRUAL ","PLEASE CHECK AN ACCOUNTING BASIS."))</f>
        <v>CASH</v>
      </c>
    </row>
    <row r="10" spans="1:3" x14ac:dyDescent="0.2">
      <c r="A10" s="1651">
        <v>2</v>
      </c>
      <c r="B10" s="1876" t="s">
        <v>827</v>
      </c>
      <c r="C10" s="1877"/>
    </row>
    <row r="11" spans="1:3" ht="22.5" customHeight="1" x14ac:dyDescent="0.2">
      <c r="A11" s="1652"/>
      <c r="B11" s="1653" t="s">
        <v>902</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828</v>
      </c>
      <c r="C12" s="1654" t="str">
        <f>IF(SUM('BudgetSum 2-3'!C29:D29,'BudgetSum 2-3'!F29)&lt;&gt;SUM('BudgetSum 2-3'!C52:D52,'BudgetSum 2-3'!F52),"Check Error!","OK")</f>
        <v>OK</v>
      </c>
    </row>
    <row r="13" spans="1:3" ht="24" x14ac:dyDescent="0.2">
      <c r="A13" s="1652"/>
      <c r="B13" s="1653" t="s">
        <v>829</v>
      </c>
      <c r="C13" s="1654" t="str">
        <f>IF(SUM('BudgetSum 2-3'!C30:K30)&lt;&gt;SUM('BudgetSum 2-3'!C53:J53),"Check Error!","OK")</f>
        <v>OK</v>
      </c>
    </row>
    <row r="14" spans="1:3" ht="24" x14ac:dyDescent="0.2">
      <c r="A14" s="1655"/>
      <c r="B14" s="1656" t="s">
        <v>830</v>
      </c>
      <c r="C14" s="1654" t="str">
        <f>IF(('BudgetSum 2-3'!E39)&lt;&gt;SUM('BudgetSum 2-3'!C57:H60),"Check Error!","OK")</f>
        <v>OK</v>
      </c>
    </row>
    <row r="15" spans="1:3" ht="24" x14ac:dyDescent="0.2">
      <c r="A15" s="1655"/>
      <c r="B15" s="1656" t="s">
        <v>831</v>
      </c>
      <c r="C15" s="1654" t="str">
        <f>IF(('BudgetSum 2-3'!E40)&lt;&gt;SUM('BudgetSum 2-3'!C61:H64),"Check Error!","OK")</f>
        <v>OK</v>
      </c>
    </row>
    <row r="16" spans="1:3" ht="24" x14ac:dyDescent="0.2">
      <c r="A16" s="1655"/>
      <c r="B16" s="1656" t="s">
        <v>832</v>
      </c>
      <c r="C16" s="1654" t="str">
        <f>IF(('BudgetSum 2-3'!E41)&lt;&gt;SUM('BudgetSum 2-3'!C65:D68),"Check Error!","OK")</f>
        <v>OK</v>
      </c>
    </row>
    <row r="17" spans="1:3" ht="24" x14ac:dyDescent="0.2">
      <c r="A17" s="1655"/>
      <c r="B17" s="1656" t="s">
        <v>833</v>
      </c>
      <c r="C17" s="1654" t="str">
        <f>IF(('BudgetSum 2-3'!E42)&lt;&gt;SUM('BudgetSum 2-3'!C69:D72),"Check Error!","OK")</f>
        <v>OK</v>
      </c>
    </row>
    <row r="18" spans="1:3" ht="24" x14ac:dyDescent="0.2">
      <c r="A18" s="1655"/>
      <c r="B18" s="1656" t="s">
        <v>834</v>
      </c>
      <c r="C18" s="1654" t="str">
        <f>IF(('BudgetSum 2-3'!H43)&lt;&gt;SUM('BudgetSum 2-3'!C73:D76),"Check Error!","OK")</f>
        <v>OK</v>
      </c>
    </row>
    <row r="19" spans="1:3" x14ac:dyDescent="0.2">
      <c r="A19" s="1657">
        <v>3</v>
      </c>
      <c r="B19" s="1874" t="s">
        <v>882</v>
      </c>
      <c r="C19" s="1875"/>
    </row>
    <row r="20" spans="1:3" x14ac:dyDescent="0.2">
      <c r="A20" s="1658"/>
      <c r="B20" s="1653" t="s">
        <v>835</v>
      </c>
      <c r="C20" s="1654" t="str">
        <f>IF('CashSum 4'!$C$3&lt;0,"Check Error","OK")</f>
        <v>OK</v>
      </c>
    </row>
    <row r="21" spans="1:3" x14ac:dyDescent="0.2">
      <c r="A21" s="1652"/>
      <c r="B21" s="1653" t="s">
        <v>836</v>
      </c>
      <c r="C21" s="1654" t="str">
        <f>IF('CashSum 4'!$D$3&lt;0,"Check Error","OK")</f>
        <v>OK</v>
      </c>
    </row>
    <row r="22" spans="1:3" x14ac:dyDescent="0.2">
      <c r="A22" s="1652"/>
      <c r="B22" s="1653" t="s">
        <v>837</v>
      </c>
      <c r="C22" s="1654" t="str">
        <f>IF('CashSum 4'!$E$3&lt;0,"Check Error","OK")</f>
        <v>OK</v>
      </c>
    </row>
    <row r="23" spans="1:3" x14ac:dyDescent="0.2">
      <c r="A23" s="1652"/>
      <c r="B23" s="1653" t="s">
        <v>838</v>
      </c>
      <c r="C23" s="1654" t="str">
        <f>IF('CashSum 4'!$F$3&lt;0,"Check Error","OK")</f>
        <v>OK</v>
      </c>
    </row>
    <row r="24" spans="1:3" x14ac:dyDescent="0.2">
      <c r="A24" s="1652"/>
      <c r="B24" s="1653" t="s">
        <v>839</v>
      </c>
      <c r="C24" s="1654" t="str">
        <f>IF('CashSum 4'!$G$3&lt;0,"Check Error","OK")</f>
        <v>OK</v>
      </c>
    </row>
    <row r="25" spans="1:3" x14ac:dyDescent="0.2">
      <c r="A25" s="1652"/>
      <c r="B25" s="1653" t="s">
        <v>840</v>
      </c>
      <c r="C25" s="1654" t="str">
        <f>IF('CashSum 4'!$H$3&lt;0,"Check Error","OK")</f>
        <v>OK</v>
      </c>
    </row>
    <row r="26" spans="1:3" x14ac:dyDescent="0.2">
      <c r="A26" s="1652"/>
      <c r="B26" s="1653" t="s">
        <v>841</v>
      </c>
      <c r="C26" s="1654" t="str">
        <f>IF('CashSum 4'!$I$3&lt;0,"Check Error","OK")</f>
        <v>OK</v>
      </c>
    </row>
    <row r="27" spans="1:3" x14ac:dyDescent="0.2">
      <c r="A27" s="1652"/>
      <c r="B27" s="1653" t="s">
        <v>842</v>
      </c>
      <c r="C27" s="1654" t="str">
        <f>IF('CashSum 4'!$J$3&lt;0,"Check Error","OK")</f>
        <v>OK</v>
      </c>
    </row>
    <row r="28" spans="1:3" x14ac:dyDescent="0.2">
      <c r="A28" s="1652"/>
      <c r="B28" s="1653" t="s">
        <v>843</v>
      </c>
      <c r="C28" s="1654" t="str">
        <f>IF('CashSum 4'!$K$3&lt;0,"Check Error","OK")</f>
        <v>OK</v>
      </c>
    </row>
    <row r="29" spans="1:3" x14ac:dyDescent="0.2">
      <c r="A29" s="1659">
        <v>4</v>
      </c>
      <c r="B29" s="1861" t="s">
        <v>883</v>
      </c>
      <c r="C29" s="1862"/>
    </row>
    <row r="30" spans="1:3" x14ac:dyDescent="0.2">
      <c r="A30" s="1652"/>
      <c r="B30" s="1660" t="s">
        <v>844</v>
      </c>
      <c r="C30" s="1654" t="str">
        <f>IF('CashSum 4'!$C$21&lt;0,"Check Error!","OK")</f>
        <v>OK</v>
      </c>
    </row>
    <row r="31" spans="1:3" x14ac:dyDescent="0.2">
      <c r="A31" s="1652"/>
      <c r="B31" s="1660" t="s">
        <v>845</v>
      </c>
      <c r="C31" s="1654" t="str">
        <f>IF('CashSum 4'!$D$21&lt;0,"Check Error!","OK")</f>
        <v>OK</v>
      </c>
    </row>
    <row r="32" spans="1:3" x14ac:dyDescent="0.2">
      <c r="A32" s="1652"/>
      <c r="B32" s="1653" t="s">
        <v>846</v>
      </c>
      <c r="C32" s="1654" t="str">
        <f>IF('CashSum 4'!$E$21&lt;0,"Check Error!","OK")</f>
        <v>OK</v>
      </c>
    </row>
    <row r="33" spans="1:3" x14ac:dyDescent="0.2">
      <c r="A33" s="1652"/>
      <c r="B33" s="1660" t="s">
        <v>847</v>
      </c>
      <c r="C33" s="1654" t="str">
        <f>IF('CashSum 4'!$F$21&lt;0,"Check Error!","OK")</f>
        <v>OK</v>
      </c>
    </row>
    <row r="34" spans="1:3" x14ac:dyDescent="0.2">
      <c r="A34" s="1652"/>
      <c r="B34" s="1660" t="s">
        <v>848</v>
      </c>
      <c r="C34" s="1654" t="str">
        <f>IF('CashSum 4'!$G$21&lt;0,"Check Error!","OK")</f>
        <v>OK</v>
      </c>
    </row>
    <row r="35" spans="1:3" x14ac:dyDescent="0.2">
      <c r="A35" s="1652"/>
      <c r="B35" s="1653" t="s">
        <v>849</v>
      </c>
      <c r="C35" s="1654" t="str">
        <f>IF('CashSum 4'!$H$21&lt;0,"Check Error!","OK")</f>
        <v>OK</v>
      </c>
    </row>
    <row r="36" spans="1:3" x14ac:dyDescent="0.2">
      <c r="A36" s="1652"/>
      <c r="B36" s="1660" t="s">
        <v>850</v>
      </c>
      <c r="C36" s="1654" t="str">
        <f>IF('CashSum 4'!$I$21&lt;0,"Check Error!","OK")</f>
        <v>OK</v>
      </c>
    </row>
    <row r="37" spans="1:3" x14ac:dyDescent="0.2">
      <c r="A37" s="1652"/>
      <c r="B37" s="1653" t="s">
        <v>851</v>
      </c>
      <c r="C37" s="1654" t="str">
        <f>IF('CashSum 4'!$J$21&lt;0,"Check Error!","OK")</f>
        <v>OK</v>
      </c>
    </row>
    <row r="38" spans="1:3" x14ac:dyDescent="0.2">
      <c r="A38" s="1652"/>
      <c r="B38" s="1660" t="s">
        <v>852</v>
      </c>
      <c r="C38" s="1654" t="str">
        <f>IF('CashSum 4'!$K$21&lt;0,"Check Error!","OK")</f>
        <v>OK</v>
      </c>
    </row>
    <row r="39" spans="1:3" ht="28.5" customHeight="1" x14ac:dyDescent="0.2">
      <c r="A39" s="1657">
        <v>5</v>
      </c>
      <c r="B39" s="1863" t="s">
        <v>871</v>
      </c>
      <c r="C39" s="1864"/>
    </row>
    <row r="40" spans="1:3" ht="28.5" customHeight="1" x14ac:dyDescent="0.2">
      <c r="A40" s="1652"/>
      <c r="B40" s="1653" t="s">
        <v>853</v>
      </c>
      <c r="C40" s="1654" t="str">
        <f>IF(SUM('CashSum 4'!C6:K6)&lt;&gt;SUM('CashSum 4'!C15:K15),"Check Error!","OK")</f>
        <v>OK</v>
      </c>
    </row>
    <row r="41" spans="1:3" ht="30" customHeight="1" x14ac:dyDescent="0.2">
      <c r="A41" s="1652"/>
      <c r="B41" s="1653" t="s">
        <v>854</v>
      </c>
      <c r="C41" s="1654" t="str">
        <f>IF(SUM('CashSum 4'!C7:K7)&lt;&gt;SUM('CashSum 4'!C16:K16),"Check Error!","OK")</f>
        <v>OK</v>
      </c>
    </row>
    <row r="42" spans="1:3" x14ac:dyDescent="0.2">
      <c r="B42" s="1662"/>
      <c r="C42" s="1663"/>
    </row>
    <row r="43" spans="1:3" ht="15.75" x14ac:dyDescent="0.2">
      <c r="B43" s="1664" t="s">
        <v>421</v>
      </c>
      <c r="C43" s="1663"/>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Winchester CUSD #1</v>
      </c>
    </row>
    <row r="2" spans="1:4" x14ac:dyDescent="0.2">
      <c r="A2" t="s">
        <v>93</v>
      </c>
      <c r="B2" s="14" t="str">
        <f>Cover!G14</f>
        <v>01-086-0010-26</v>
      </c>
    </row>
    <row r="3" spans="1:4" x14ac:dyDescent="0.2">
      <c r="A3" t="s">
        <v>94</v>
      </c>
      <c r="B3" s="14" t="s">
        <v>95</v>
      </c>
    </row>
    <row r="4" spans="1:4" x14ac:dyDescent="0.2">
      <c r="A4" t="s">
        <v>344</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4634850</v>
      </c>
      <c r="C12" s="5">
        <f t="shared" si="0"/>
        <v>-4634842</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4634850</v>
      </c>
      <c r="C15" s="5">
        <f t="shared" si="0"/>
        <v>-4634839</v>
      </c>
      <c r="D15" s="6"/>
    </row>
    <row r="16" spans="1:4" x14ac:dyDescent="0.2">
      <c r="A16">
        <v>12</v>
      </c>
      <c r="B16" s="14">
        <f>'CashSum 4'!C12</f>
        <v>4815718</v>
      </c>
      <c r="C16" s="5">
        <f t="shared" si="0"/>
        <v>-4815706</v>
      </c>
      <c r="D16" s="6"/>
    </row>
    <row r="17" spans="1:4" x14ac:dyDescent="0.2">
      <c r="A17" s="4">
        <v>13</v>
      </c>
      <c r="B17" s="14">
        <f>'CashSum 4'!C13</f>
        <v>4675150</v>
      </c>
      <c r="C17" s="5">
        <f t="shared" si="0"/>
        <v>-4675137</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345</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345</v>
      </c>
    </row>
    <row r="24" spans="1:4" x14ac:dyDescent="0.2">
      <c r="A24" s="3">
        <v>20</v>
      </c>
      <c r="D24" s="6" t="s">
        <v>345</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4675150</v>
      </c>
      <c r="C27" s="5">
        <f t="shared" si="0"/>
        <v>-4675127</v>
      </c>
      <c r="D27" s="6"/>
    </row>
    <row r="28" spans="1:4" x14ac:dyDescent="0.2">
      <c r="A28">
        <v>24</v>
      </c>
      <c r="B28" s="14">
        <f>'CashSum 4'!C21</f>
        <v>140568</v>
      </c>
      <c r="C28" s="5">
        <f t="shared" si="0"/>
        <v>-140544</v>
      </c>
      <c r="D28" s="6"/>
    </row>
    <row r="29" spans="1:4" x14ac:dyDescent="0.2">
      <c r="A29">
        <v>25</v>
      </c>
      <c r="B29" s="14">
        <f>'CashSum 4'!D4</f>
        <v>424800</v>
      </c>
      <c r="C29" s="5">
        <f t="shared" si="0"/>
        <v>-424775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424800</v>
      </c>
      <c r="C32" s="5">
        <f t="shared" si="0"/>
        <v>-424772</v>
      </c>
      <c r="D32" s="6"/>
    </row>
    <row r="33" spans="1:4" x14ac:dyDescent="0.2">
      <c r="A33" s="4">
        <v>29</v>
      </c>
      <c r="B33" s="14">
        <f>'CashSum 4'!D12</f>
        <v>606445</v>
      </c>
      <c r="C33" s="5">
        <f t="shared" si="0"/>
        <v>-606416</v>
      </c>
      <c r="D33" s="7"/>
    </row>
    <row r="34" spans="1:4" x14ac:dyDescent="0.2">
      <c r="A34">
        <v>30</v>
      </c>
      <c r="B34" s="14">
        <f>'CashSum 4'!D13</f>
        <v>424500</v>
      </c>
      <c r="C34" s="5">
        <f t="shared" si="0"/>
        <v>-424470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345</v>
      </c>
    </row>
    <row r="38" spans="1:4" x14ac:dyDescent="0.2">
      <c r="A38" s="4">
        <v>34</v>
      </c>
      <c r="B38" s="14">
        <f>'CashSum 4'!D17</f>
        <v>0</v>
      </c>
      <c r="C38" s="5">
        <f t="shared" si="0"/>
        <v>34</v>
      </c>
      <c r="D38" s="7"/>
    </row>
    <row r="39" spans="1:4" x14ac:dyDescent="0.2">
      <c r="A39" s="3">
        <v>35</v>
      </c>
      <c r="D39" s="6" t="s">
        <v>345</v>
      </c>
    </row>
    <row r="40" spans="1:4" x14ac:dyDescent="0.2">
      <c r="A40" s="3">
        <v>36</v>
      </c>
      <c r="D40" s="6" t="s">
        <v>345</v>
      </c>
    </row>
    <row r="41" spans="1:4" x14ac:dyDescent="0.2">
      <c r="A41" s="3">
        <v>37</v>
      </c>
      <c r="D41" s="6" t="s">
        <v>345</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424500</v>
      </c>
      <c r="C44" s="5">
        <f t="shared" si="0"/>
        <v>-424460</v>
      </c>
      <c r="D44" s="6"/>
    </row>
    <row r="45" spans="1:4" x14ac:dyDescent="0.2">
      <c r="A45">
        <v>41</v>
      </c>
      <c r="B45" s="14">
        <f>'CashSum 4'!D21</f>
        <v>181945</v>
      </c>
      <c r="C45" s="5">
        <f t="shared" si="0"/>
        <v>-181904</v>
      </c>
      <c r="D45" s="6"/>
    </row>
    <row r="46" spans="1:4" x14ac:dyDescent="0.2">
      <c r="A46" s="4">
        <v>42</v>
      </c>
      <c r="B46" s="14">
        <f>'CashSum 4'!E4</f>
        <v>358050</v>
      </c>
      <c r="C46" s="5">
        <f t="shared" si="0"/>
        <v>-358008</v>
      </c>
      <c r="D46" s="7"/>
    </row>
    <row r="47" spans="1:4" x14ac:dyDescent="0.2">
      <c r="A47">
        <v>43</v>
      </c>
      <c r="B47" s="14">
        <f>'CashSum 4'!E10</f>
        <v>0</v>
      </c>
      <c r="C47" s="5">
        <f t="shared" si="0"/>
        <v>43</v>
      </c>
      <c r="D47" s="6"/>
    </row>
    <row r="48" spans="1:4" x14ac:dyDescent="0.2">
      <c r="A48">
        <v>44</v>
      </c>
      <c r="B48" s="14">
        <f>'CashSum 4'!E11</f>
        <v>358050</v>
      </c>
      <c r="C48" s="5">
        <f t="shared" si="0"/>
        <v>-358006</v>
      </c>
      <c r="D48" s="6"/>
    </row>
    <row r="49" spans="1:4" x14ac:dyDescent="0.2">
      <c r="A49" s="4">
        <v>45</v>
      </c>
      <c r="B49" s="14">
        <f>'CashSum 4'!E12</f>
        <v>428836</v>
      </c>
      <c r="C49" s="5">
        <f t="shared" si="0"/>
        <v>-428791</v>
      </c>
      <c r="D49" s="7"/>
    </row>
    <row r="50" spans="1:4" x14ac:dyDescent="0.2">
      <c r="A50" s="4">
        <v>46</v>
      </c>
      <c r="B50" s="14">
        <f>'CashSum 4'!E13</f>
        <v>358000</v>
      </c>
      <c r="C50" s="5">
        <f t="shared" si="0"/>
        <v>-357954</v>
      </c>
      <c r="D50" s="7"/>
    </row>
    <row r="51" spans="1:4" x14ac:dyDescent="0.2">
      <c r="A51">
        <v>47</v>
      </c>
      <c r="B51" s="14">
        <f>'CashSum 4'!E16</f>
        <v>0</v>
      </c>
      <c r="C51" s="5">
        <f t="shared" si="0"/>
        <v>47</v>
      </c>
      <c r="D51" s="6"/>
    </row>
    <row r="52" spans="1:4" x14ac:dyDescent="0.2">
      <c r="A52" s="3">
        <v>48</v>
      </c>
      <c r="D52" s="6" t="s">
        <v>345</v>
      </c>
    </row>
    <row r="53" spans="1:4" x14ac:dyDescent="0.2">
      <c r="A53" s="3">
        <v>49</v>
      </c>
      <c r="D53" s="6" t="s">
        <v>345</v>
      </c>
    </row>
    <row r="54" spans="1:4" x14ac:dyDescent="0.2">
      <c r="A54">
        <v>50</v>
      </c>
      <c r="B54" s="14">
        <f>'CashSum 4'!D8</f>
        <v>0</v>
      </c>
      <c r="C54" s="5">
        <f t="shared" si="0"/>
        <v>50</v>
      </c>
      <c r="D54" s="6"/>
    </row>
    <row r="55" spans="1:4" x14ac:dyDescent="0.2">
      <c r="A55" s="3">
        <v>51</v>
      </c>
      <c r="D55" s="6" t="s">
        <v>346</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358000</v>
      </c>
      <c r="C58" s="5">
        <f t="shared" si="0"/>
        <v>-357946</v>
      </c>
      <c r="D58" s="6"/>
    </row>
    <row r="59" spans="1:4" x14ac:dyDescent="0.2">
      <c r="A59">
        <v>55</v>
      </c>
      <c r="B59" s="14">
        <f>'CashSum 4'!E21</f>
        <v>70836</v>
      </c>
      <c r="C59" s="5">
        <f t="shared" si="0"/>
        <v>-70781</v>
      </c>
      <c r="D59" s="6"/>
    </row>
    <row r="60" spans="1:4" x14ac:dyDescent="0.2">
      <c r="A60">
        <v>56</v>
      </c>
      <c r="B60" s="14">
        <f>'CashSum 4'!F4</f>
        <v>393600</v>
      </c>
      <c r="C60" s="5">
        <f t="shared" si="0"/>
        <v>-393544</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393600</v>
      </c>
      <c r="C63" s="5">
        <f t="shared" si="0"/>
        <v>-393541</v>
      </c>
      <c r="D63" s="6"/>
    </row>
    <row r="64" spans="1:4" x14ac:dyDescent="0.2">
      <c r="A64" s="4">
        <v>60</v>
      </c>
      <c r="B64" s="14">
        <f>'CashSum 4'!F12</f>
        <v>787606</v>
      </c>
      <c r="C64" s="5">
        <f t="shared" si="0"/>
        <v>-787546</v>
      </c>
      <c r="D64" s="7"/>
    </row>
    <row r="65" spans="1:4" x14ac:dyDescent="0.2">
      <c r="A65">
        <v>61</v>
      </c>
      <c r="B65" s="14">
        <f>'CashSum 4'!F13</f>
        <v>388600</v>
      </c>
      <c r="C65" s="5">
        <f t="shared" si="0"/>
        <v>-388539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345</v>
      </c>
    </row>
    <row r="69" spans="1:4" x14ac:dyDescent="0.2">
      <c r="A69">
        <v>65</v>
      </c>
      <c r="B69" s="14">
        <f>'CashSum 4'!F17</f>
        <v>0</v>
      </c>
      <c r="C69" s="5">
        <f t="shared" si="0"/>
        <v>65</v>
      </c>
      <c r="D69" s="6"/>
    </row>
    <row r="70" spans="1:4" x14ac:dyDescent="0.2">
      <c r="A70" s="3">
        <v>66</v>
      </c>
      <c r="D70" s="6" t="s">
        <v>345</v>
      </c>
    </row>
    <row r="71" spans="1:4" x14ac:dyDescent="0.2">
      <c r="A71" s="3">
        <v>67</v>
      </c>
      <c r="D71" s="6" t="s">
        <v>345</v>
      </c>
    </row>
    <row r="72" spans="1:4" x14ac:dyDescent="0.2">
      <c r="A72" s="3">
        <v>68</v>
      </c>
      <c r="D72" s="6" t="s">
        <v>345</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388600</v>
      </c>
      <c r="C75" s="5">
        <f t="shared" si="1"/>
        <v>-388529</v>
      </c>
      <c r="D75" s="6"/>
    </row>
    <row r="76" spans="1:4" x14ac:dyDescent="0.2">
      <c r="A76">
        <v>72</v>
      </c>
      <c r="B76" s="14">
        <f>'CashSum 4'!F21</f>
        <v>399006</v>
      </c>
      <c r="C76" s="5">
        <f t="shared" si="1"/>
        <v>-398934</v>
      </c>
      <c r="D76" s="6"/>
    </row>
    <row r="77" spans="1:4" x14ac:dyDescent="0.2">
      <c r="A77">
        <v>73</v>
      </c>
      <c r="B77" s="14">
        <f>'CashSum 4'!G4</f>
        <v>202500</v>
      </c>
      <c r="C77" s="5">
        <f t="shared" si="1"/>
        <v>-202427</v>
      </c>
      <c r="D77" s="6"/>
    </row>
    <row r="78" spans="1:4" x14ac:dyDescent="0.2">
      <c r="A78">
        <v>74</v>
      </c>
      <c r="B78" s="14">
        <f>'CashSum 4'!G10</f>
        <v>0</v>
      </c>
      <c r="C78" s="5">
        <f t="shared" si="1"/>
        <v>74</v>
      </c>
      <c r="D78" s="6"/>
    </row>
    <row r="79" spans="1:4" x14ac:dyDescent="0.2">
      <c r="A79" s="4">
        <v>75</v>
      </c>
      <c r="B79" s="14">
        <f>'CashSum 4'!G11</f>
        <v>202500</v>
      </c>
      <c r="C79" s="5">
        <f t="shared" si="1"/>
        <v>-202425</v>
      </c>
      <c r="D79" s="7"/>
    </row>
    <row r="80" spans="1:4" x14ac:dyDescent="0.2">
      <c r="A80" s="4">
        <v>76</v>
      </c>
      <c r="B80" s="14">
        <f>'CashSum 4'!G12</f>
        <v>424516</v>
      </c>
      <c r="C80" s="5">
        <f t="shared" si="1"/>
        <v>-424440</v>
      </c>
      <c r="D80" s="7"/>
    </row>
    <row r="81" spans="1:4" x14ac:dyDescent="0.2">
      <c r="A81" s="4">
        <v>77</v>
      </c>
      <c r="B81" s="14">
        <f>'CashSum 4'!G13</f>
        <v>193200</v>
      </c>
      <c r="C81" s="5">
        <f t="shared" si="1"/>
        <v>-193123</v>
      </c>
      <c r="D81" s="7"/>
    </row>
    <row r="82" spans="1:4" x14ac:dyDescent="0.2">
      <c r="A82">
        <v>78</v>
      </c>
      <c r="B82" s="14">
        <f>'CashSum 4'!G16</f>
        <v>0</v>
      </c>
      <c r="C82" s="5">
        <f t="shared" si="1"/>
        <v>78</v>
      </c>
      <c r="D82" s="6"/>
    </row>
    <row r="83" spans="1:4" x14ac:dyDescent="0.2">
      <c r="A83" s="3">
        <v>79</v>
      </c>
      <c r="D83" s="6" t="s">
        <v>345</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345</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193200</v>
      </c>
      <c r="C89" s="5">
        <f t="shared" si="1"/>
        <v>-193115</v>
      </c>
      <c r="D89" s="6"/>
    </row>
    <row r="90" spans="1:4" x14ac:dyDescent="0.2">
      <c r="A90" s="4">
        <v>86</v>
      </c>
      <c r="B90" s="14">
        <f>'CashSum 4'!G21</f>
        <v>231316</v>
      </c>
      <c r="C90" s="5">
        <f t="shared" si="1"/>
        <v>-231230</v>
      </c>
      <c r="D90" s="7"/>
    </row>
    <row r="91" spans="1:4" x14ac:dyDescent="0.2">
      <c r="A91" s="4">
        <v>87</v>
      </c>
      <c r="B91" s="14">
        <f>'CashSum 4'!H4</f>
        <v>70000</v>
      </c>
      <c r="C91" s="5">
        <f t="shared" si="1"/>
        <v>-69913</v>
      </c>
      <c r="D91" s="7"/>
    </row>
    <row r="92" spans="1:4" x14ac:dyDescent="0.2">
      <c r="A92">
        <v>88</v>
      </c>
      <c r="B92" s="14">
        <f>'CashSum 4'!H10</f>
        <v>0</v>
      </c>
      <c r="C92" s="5">
        <f t="shared" si="1"/>
        <v>88</v>
      </c>
      <c r="D92" s="6"/>
    </row>
    <row r="93" spans="1:4" x14ac:dyDescent="0.2">
      <c r="A93">
        <v>89</v>
      </c>
      <c r="B93" s="14">
        <f>'CashSum 4'!H11</f>
        <v>70000</v>
      </c>
      <c r="C93" s="5">
        <f t="shared" si="1"/>
        <v>-69911</v>
      </c>
      <c r="D93" s="6"/>
    </row>
    <row r="94" spans="1:4" x14ac:dyDescent="0.2">
      <c r="A94" s="4">
        <v>90</v>
      </c>
      <c r="B94" s="14">
        <f>'CashSum 4'!H12</f>
        <v>152931</v>
      </c>
      <c r="C94" s="5">
        <f t="shared" si="1"/>
        <v>-152841</v>
      </c>
      <c r="D94" s="7"/>
    </row>
    <row r="95" spans="1:4" x14ac:dyDescent="0.2">
      <c r="A95">
        <v>91</v>
      </c>
      <c r="B95" s="14">
        <f>'CashSum 4'!H13</f>
        <v>70000</v>
      </c>
      <c r="C95" s="5">
        <f t="shared" si="1"/>
        <v>-69909</v>
      </c>
      <c r="D95" s="6"/>
    </row>
    <row r="96" spans="1:4" x14ac:dyDescent="0.2">
      <c r="A96">
        <v>92</v>
      </c>
      <c r="B96" s="14">
        <f>'CashSum 4'!H16</f>
        <v>0</v>
      </c>
      <c r="C96" s="5">
        <f t="shared" si="1"/>
        <v>92</v>
      </c>
      <c r="D96" s="6"/>
    </row>
    <row r="97" spans="1:4" x14ac:dyDescent="0.2">
      <c r="A97" s="3">
        <v>93</v>
      </c>
      <c r="D97" s="6" t="s">
        <v>345</v>
      </c>
    </row>
    <row r="98" spans="1:4" x14ac:dyDescent="0.2">
      <c r="A98" s="4">
        <v>94</v>
      </c>
      <c r="B98" s="14">
        <f>'CashSum 4'!H19</f>
        <v>0</v>
      </c>
      <c r="C98" s="5">
        <f t="shared" si="1"/>
        <v>94</v>
      </c>
      <c r="D98" s="7"/>
    </row>
    <row r="99" spans="1:4" x14ac:dyDescent="0.2">
      <c r="A99">
        <v>95</v>
      </c>
      <c r="B99" s="14">
        <f>'CashSum 4'!H20</f>
        <v>70000</v>
      </c>
      <c r="C99" s="5">
        <f t="shared" si="1"/>
        <v>-69905</v>
      </c>
      <c r="D99" s="6"/>
    </row>
    <row r="100" spans="1:4" x14ac:dyDescent="0.2">
      <c r="A100">
        <v>96</v>
      </c>
      <c r="B100" s="14">
        <f>'CashSum 4'!H21</f>
        <v>82931</v>
      </c>
      <c r="C100" s="5">
        <f t="shared" si="1"/>
        <v>-82835</v>
      </c>
      <c r="D100" s="6"/>
    </row>
    <row r="101" spans="1:4" x14ac:dyDescent="0.2">
      <c r="A101" s="4">
        <v>97</v>
      </c>
      <c r="B101" s="14">
        <f>'CashSum 4'!I4</f>
        <v>28500</v>
      </c>
      <c r="C101" s="5">
        <f t="shared" si="1"/>
        <v>-28403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28500</v>
      </c>
      <c r="C104" s="5">
        <f t="shared" si="1"/>
        <v>-28400</v>
      </c>
      <c r="D104" s="7"/>
    </row>
    <row r="105" spans="1:4" x14ac:dyDescent="0.2">
      <c r="A105" s="4">
        <v>101</v>
      </c>
      <c r="B105" s="14">
        <f>'CashSum 4'!I12</f>
        <v>350816</v>
      </c>
      <c r="C105" s="5">
        <f t="shared" si="1"/>
        <v>-350715</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345</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350816</v>
      </c>
      <c r="C111" s="5">
        <f t="shared" si="1"/>
        <v>-350709</v>
      </c>
      <c r="D111" s="6"/>
    </row>
    <row r="112" spans="1:4" x14ac:dyDescent="0.2">
      <c r="A112" s="3">
        <v>108</v>
      </c>
      <c r="D112" s="6" t="s">
        <v>345</v>
      </c>
    </row>
    <row r="113" spans="1:4" x14ac:dyDescent="0.2">
      <c r="A113" s="3">
        <v>109</v>
      </c>
      <c r="D113" s="6" t="s">
        <v>345</v>
      </c>
    </row>
    <row r="114" spans="1:4" x14ac:dyDescent="0.2">
      <c r="A114" s="3">
        <v>110</v>
      </c>
      <c r="D114" s="6" t="s">
        <v>345</v>
      </c>
    </row>
    <row r="115" spans="1:4" x14ac:dyDescent="0.2">
      <c r="A115" s="3">
        <v>111</v>
      </c>
      <c r="D115" s="6" t="s">
        <v>345</v>
      </c>
    </row>
    <row r="116" spans="1:4" x14ac:dyDescent="0.2">
      <c r="A116" s="3">
        <v>112</v>
      </c>
      <c r="D116" s="6" t="s">
        <v>345</v>
      </c>
    </row>
    <row r="117" spans="1:4" x14ac:dyDescent="0.2">
      <c r="A117" s="3">
        <v>113</v>
      </c>
      <c r="D117" s="6" t="s">
        <v>345</v>
      </c>
    </row>
    <row r="118" spans="1:4" x14ac:dyDescent="0.2">
      <c r="A118" s="3">
        <v>114</v>
      </c>
      <c r="D118" s="6" t="s">
        <v>345</v>
      </c>
    </row>
    <row r="119" spans="1:4" x14ac:dyDescent="0.2">
      <c r="A119" s="3">
        <v>115</v>
      </c>
      <c r="D119" s="6" t="s">
        <v>345</v>
      </c>
    </row>
    <row r="120" spans="1:4" x14ac:dyDescent="0.2">
      <c r="A120" s="3">
        <v>116</v>
      </c>
      <c r="D120" s="6" t="s">
        <v>345</v>
      </c>
    </row>
    <row r="121" spans="1:4" x14ac:dyDescent="0.2">
      <c r="A121" s="3">
        <v>117</v>
      </c>
      <c r="D121" s="6" t="s">
        <v>345</v>
      </c>
    </row>
    <row r="122" spans="1:4" x14ac:dyDescent="0.2">
      <c r="A122" s="3">
        <v>118</v>
      </c>
      <c r="D122" s="6" t="s">
        <v>345</v>
      </c>
    </row>
    <row r="123" spans="1:4" x14ac:dyDescent="0.2">
      <c r="A123" s="3">
        <v>119</v>
      </c>
      <c r="D123" s="6" t="s">
        <v>345</v>
      </c>
    </row>
    <row r="124" spans="1:4" x14ac:dyDescent="0.2">
      <c r="A124" s="4">
        <v>120</v>
      </c>
      <c r="B124" s="14">
        <f>'CashSum 4'!K4</f>
        <v>800</v>
      </c>
      <c r="C124" s="5">
        <f t="shared" si="1"/>
        <v>-680</v>
      </c>
      <c r="D124" s="6"/>
    </row>
    <row r="125" spans="1:4" x14ac:dyDescent="0.2">
      <c r="A125">
        <v>121</v>
      </c>
      <c r="B125" s="14">
        <f>'CashSum 4'!K10</f>
        <v>0</v>
      </c>
      <c r="C125" s="5">
        <f t="shared" si="1"/>
        <v>121</v>
      </c>
      <c r="D125" s="6"/>
    </row>
    <row r="126" spans="1:4" x14ac:dyDescent="0.2">
      <c r="A126">
        <v>122</v>
      </c>
      <c r="B126" s="14">
        <f>'CashSum 4'!K11</f>
        <v>800</v>
      </c>
      <c r="C126" s="5">
        <f t="shared" si="1"/>
        <v>-678</v>
      </c>
      <c r="D126" s="6"/>
    </row>
    <row r="127" spans="1:4" x14ac:dyDescent="0.2">
      <c r="A127">
        <v>123</v>
      </c>
      <c r="B127" s="14">
        <f>'CashSum 4'!K12</f>
        <v>234140</v>
      </c>
      <c r="C127" s="5">
        <f t="shared" si="1"/>
        <v>-234017</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345</v>
      </c>
    </row>
    <row r="131" spans="1:4" x14ac:dyDescent="0.2">
      <c r="A131" s="4">
        <v>127</v>
      </c>
      <c r="B131" s="14">
        <f>'CashSum 4'!K17</f>
        <v>0</v>
      </c>
      <c r="C131" s="5">
        <f t="shared" si="1"/>
        <v>127</v>
      </c>
      <c r="D131" s="6"/>
    </row>
    <row r="132" spans="1:4" x14ac:dyDescent="0.2">
      <c r="A132" s="3">
        <v>128</v>
      </c>
      <c r="D132" s="6" t="s">
        <v>345</v>
      </c>
    </row>
    <row r="133" spans="1:4" x14ac:dyDescent="0.2">
      <c r="A133" s="3">
        <v>129</v>
      </c>
      <c r="D133" s="6" t="s">
        <v>345</v>
      </c>
    </row>
    <row r="134" spans="1:4" x14ac:dyDescent="0.2">
      <c r="A134" s="4">
        <v>130</v>
      </c>
      <c r="B134" s="14">
        <f>'CashSum 4'!K19</f>
        <v>0</v>
      </c>
      <c r="C134" s="5">
        <f t="shared" ref="C134:C158" si="2">A134-B134</f>
        <v>130</v>
      </c>
      <c r="D134" s="7"/>
    </row>
    <row r="135" spans="1:4" x14ac:dyDescent="0.2">
      <c r="A135" s="4">
        <v>131</v>
      </c>
      <c r="B135" s="14">
        <f>'CashSum 4'!K20</f>
        <v>0</v>
      </c>
      <c r="C135" s="5">
        <f t="shared" si="2"/>
        <v>131</v>
      </c>
      <c r="D135" s="7"/>
    </row>
    <row r="136" spans="1:4" x14ac:dyDescent="0.2">
      <c r="A136" s="4">
        <v>132</v>
      </c>
      <c r="B136" s="14">
        <f>'CashSum 4'!K21</f>
        <v>234140</v>
      </c>
      <c r="C136" s="5">
        <f t="shared" si="2"/>
        <v>-234008</v>
      </c>
      <c r="D136" s="7"/>
    </row>
    <row r="137" spans="1:4" x14ac:dyDescent="0.2">
      <c r="A137" s="3">
        <v>133</v>
      </c>
      <c r="D137" s="6" t="s">
        <v>345</v>
      </c>
    </row>
    <row r="138" spans="1:4" x14ac:dyDescent="0.2">
      <c r="A138" s="3">
        <v>134</v>
      </c>
      <c r="D138" s="6" t="s">
        <v>345</v>
      </c>
    </row>
    <row r="139" spans="1:4" x14ac:dyDescent="0.2">
      <c r="A139" s="3">
        <v>135</v>
      </c>
      <c r="D139" s="6" t="s">
        <v>345</v>
      </c>
    </row>
    <row r="140" spans="1:4" x14ac:dyDescent="0.2">
      <c r="A140" s="3">
        <v>136</v>
      </c>
      <c r="D140" s="6" t="s">
        <v>345</v>
      </c>
    </row>
    <row r="141" spans="1:4" x14ac:dyDescent="0.2">
      <c r="A141" s="3">
        <v>137</v>
      </c>
      <c r="D141" s="6" t="s">
        <v>345</v>
      </c>
    </row>
    <row r="142" spans="1:4" x14ac:dyDescent="0.2">
      <c r="A142">
        <v>138</v>
      </c>
      <c r="B142" s="14">
        <f>'EstExp 11-17'!H113</f>
        <v>0</v>
      </c>
      <c r="C142" s="5">
        <f t="shared" si="2"/>
        <v>138</v>
      </c>
      <c r="D142" s="6"/>
    </row>
    <row r="143" spans="1:4" x14ac:dyDescent="0.2">
      <c r="A143" s="3">
        <v>139</v>
      </c>
      <c r="D143" s="6" t="s">
        <v>345</v>
      </c>
    </row>
    <row r="144" spans="1:4" x14ac:dyDescent="0.2">
      <c r="A144" s="3">
        <v>140</v>
      </c>
      <c r="D144" s="6" t="s">
        <v>345</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4">
        <v>154</v>
      </c>
      <c r="B158" s="15">
        <f>'EstExp 11-17'!J18</f>
        <v>0</v>
      </c>
      <c r="C158" s="5">
        <f t="shared" si="2"/>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345</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1500000</v>
      </c>
      <c r="C648" s="5">
        <f t="shared" si="9"/>
        <v>-1499356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165000</v>
      </c>
      <c r="C660" s="5">
        <f t="shared" si="9"/>
        <v>-164344</v>
      </c>
      <c r="D660" s="6"/>
    </row>
    <row r="661" spans="1:4" x14ac:dyDescent="0.2">
      <c r="A661">
        <v>657</v>
      </c>
      <c r="B661" s="14">
        <f>'EstExp 11-17'!C14</f>
        <v>45000</v>
      </c>
      <c r="C661" s="5">
        <f t="shared" si="9"/>
        <v>-44343</v>
      </c>
      <c r="D661" s="6"/>
    </row>
    <row r="662" spans="1:4" x14ac:dyDescent="0.2">
      <c r="A662">
        <v>658</v>
      </c>
      <c r="B662" s="14">
        <f>'EstExp 11-17'!C15</f>
        <v>0</v>
      </c>
      <c r="C662" s="5">
        <f t="shared" si="9"/>
        <v>658</v>
      </c>
      <c r="D662" s="6"/>
    </row>
    <row r="663" spans="1:4" x14ac:dyDescent="0.2">
      <c r="A663">
        <v>659</v>
      </c>
      <c r="B663" s="14">
        <f>'EstExp 11-17'!C33</f>
        <v>2614000</v>
      </c>
      <c r="C663" s="5">
        <f t="shared" si="9"/>
        <v>-2613341</v>
      </c>
      <c r="D663" s="6"/>
    </row>
    <row r="664" spans="1:4" x14ac:dyDescent="0.2">
      <c r="A664">
        <v>660</v>
      </c>
      <c r="B664" s="14">
        <f>'EstExp 11-17'!C36</f>
        <v>51000</v>
      </c>
      <c r="C664" s="5">
        <f t="shared" si="9"/>
        <v>-50340</v>
      </c>
      <c r="D664" s="6"/>
    </row>
    <row r="665" spans="1:4" x14ac:dyDescent="0.2">
      <c r="A665">
        <v>661</v>
      </c>
      <c r="B665" s="14">
        <f>'EstExp 11-17'!C37</f>
        <v>55000</v>
      </c>
      <c r="C665" s="5">
        <f t="shared" si="9"/>
        <v>-54339</v>
      </c>
      <c r="D665" s="6"/>
    </row>
    <row r="666" spans="1:4" x14ac:dyDescent="0.2">
      <c r="A666">
        <v>662</v>
      </c>
      <c r="B666" s="14">
        <f>'EstExp 11-17'!C38</f>
        <v>55000</v>
      </c>
      <c r="C666" s="5">
        <f t="shared" si="9"/>
        <v>-54338</v>
      </c>
      <c r="D666" s="6"/>
    </row>
    <row r="667" spans="1:4" x14ac:dyDescent="0.2">
      <c r="A667">
        <v>663</v>
      </c>
      <c r="B667" s="14">
        <f>'EstExp 11-17'!C39</f>
        <v>0</v>
      </c>
      <c r="C667" s="5">
        <f t="shared" si="9"/>
        <v>663</v>
      </c>
      <c r="D667" s="6"/>
    </row>
    <row r="668" spans="1:4" x14ac:dyDescent="0.2">
      <c r="A668">
        <v>664</v>
      </c>
      <c r="B668" s="14">
        <f>'EstExp 11-17'!C40</f>
        <v>0</v>
      </c>
      <c r="C668" s="5">
        <f t="shared" si="9"/>
        <v>664</v>
      </c>
      <c r="D668" s="6"/>
    </row>
    <row r="669" spans="1:4" x14ac:dyDescent="0.2">
      <c r="A669">
        <v>665</v>
      </c>
      <c r="B669" s="14">
        <f>'EstExp 11-17'!C41</f>
        <v>0</v>
      </c>
      <c r="C669" s="5">
        <f t="shared" si="9"/>
        <v>665</v>
      </c>
      <c r="D669" s="6"/>
    </row>
    <row r="670" spans="1:4" x14ac:dyDescent="0.2">
      <c r="A670">
        <v>666</v>
      </c>
      <c r="B670" s="14">
        <f>'EstExp 11-17'!C42</f>
        <v>161000</v>
      </c>
      <c r="C670" s="5">
        <f t="shared" si="9"/>
        <v>-160334</v>
      </c>
      <c r="D670" s="6"/>
    </row>
    <row r="671" spans="1:4" x14ac:dyDescent="0.2">
      <c r="A671">
        <v>667</v>
      </c>
      <c r="B671" s="14">
        <f>'EstExp 11-17'!C44</f>
        <v>0</v>
      </c>
      <c r="C671" s="5">
        <f t="shared" si="9"/>
        <v>667</v>
      </c>
      <c r="D671" s="6"/>
    </row>
    <row r="672" spans="1:4" x14ac:dyDescent="0.2">
      <c r="A672">
        <v>668</v>
      </c>
      <c r="B672" s="14">
        <f>'EstExp 11-17'!C45</f>
        <v>4000</v>
      </c>
      <c r="C672" s="5">
        <f t="shared" si="9"/>
        <v>-3332</v>
      </c>
      <c r="D672" s="6"/>
    </row>
    <row r="673" spans="1:4" x14ac:dyDescent="0.2">
      <c r="A673">
        <v>669</v>
      </c>
      <c r="B673" s="14">
        <f>'EstExp 11-17'!C46</f>
        <v>0</v>
      </c>
      <c r="C673" s="5">
        <f t="shared" si="9"/>
        <v>669</v>
      </c>
      <c r="D673" s="6"/>
    </row>
    <row r="674" spans="1:4" x14ac:dyDescent="0.2">
      <c r="A674">
        <v>670</v>
      </c>
      <c r="B674" s="14">
        <f>'EstExp 11-17'!C47</f>
        <v>4000</v>
      </c>
      <c r="C674" s="5">
        <f t="shared" si="9"/>
        <v>-3330</v>
      </c>
      <c r="D674" s="6"/>
    </row>
    <row r="675" spans="1:4" x14ac:dyDescent="0.2">
      <c r="A675">
        <v>671</v>
      </c>
      <c r="B675" s="14">
        <f>'EstExp 11-17'!C49</f>
        <v>0</v>
      </c>
      <c r="C675" s="5">
        <f t="shared" si="9"/>
        <v>671</v>
      </c>
      <c r="D675" s="6"/>
    </row>
    <row r="676" spans="1:4" x14ac:dyDescent="0.2">
      <c r="A676">
        <v>672</v>
      </c>
      <c r="B676" s="14">
        <f>'EstExp 11-17'!C50</f>
        <v>0</v>
      </c>
      <c r="C676" s="5">
        <f t="shared" si="9"/>
        <v>672</v>
      </c>
      <c r="D676" s="6"/>
    </row>
    <row r="677" spans="1:4" x14ac:dyDescent="0.2">
      <c r="A677">
        <v>673</v>
      </c>
      <c r="B677" s="14">
        <f>'EstExp 11-17'!C53</f>
        <v>0</v>
      </c>
      <c r="C677" s="5">
        <f t="shared" si="9"/>
        <v>673</v>
      </c>
      <c r="D677" s="6"/>
    </row>
    <row r="678" spans="1:4" x14ac:dyDescent="0.2">
      <c r="A678">
        <v>674</v>
      </c>
      <c r="B678" s="14">
        <f>'EstExp 11-17'!C55</f>
        <v>250000</v>
      </c>
      <c r="C678" s="5">
        <f t="shared" si="9"/>
        <v>-249326</v>
      </c>
      <c r="D678" s="6"/>
    </row>
    <row r="679" spans="1:4" x14ac:dyDescent="0.2">
      <c r="A679">
        <v>675</v>
      </c>
      <c r="B679" s="14">
        <f>'EstExp 11-17'!C56</f>
        <v>0</v>
      </c>
      <c r="C679" s="5">
        <f t="shared" si="9"/>
        <v>675</v>
      </c>
      <c r="D679" s="6"/>
    </row>
    <row r="680" spans="1:4" x14ac:dyDescent="0.2">
      <c r="A680">
        <v>676</v>
      </c>
      <c r="B680" s="14">
        <f>'EstExp 11-17'!C57</f>
        <v>250000</v>
      </c>
      <c r="C680" s="5">
        <f t="shared" si="9"/>
        <v>-249324</v>
      </c>
      <c r="D680" s="6"/>
    </row>
    <row r="681" spans="1:4" x14ac:dyDescent="0.2">
      <c r="A681">
        <v>677</v>
      </c>
      <c r="B681" s="14">
        <f>'EstExp 11-17'!C59</f>
        <v>0</v>
      </c>
      <c r="C681" s="5">
        <f t="shared" si="9"/>
        <v>677</v>
      </c>
      <c r="D681" s="6"/>
    </row>
    <row r="682" spans="1:4" x14ac:dyDescent="0.2">
      <c r="A682">
        <v>678</v>
      </c>
      <c r="B682" s="14">
        <f>'EstExp 11-17'!C60</f>
        <v>89000</v>
      </c>
      <c r="C682" s="5">
        <f t="shared" si="9"/>
        <v>-88322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81000</v>
      </c>
      <c r="C685" s="5">
        <f t="shared" si="9"/>
        <v>-80319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170000</v>
      </c>
      <c r="C688" s="5">
        <f t="shared" si="9"/>
        <v>-169316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585000</v>
      </c>
      <c r="C698" s="5">
        <f t="shared" si="9"/>
        <v>-584306</v>
      </c>
      <c r="D698" s="6"/>
    </row>
    <row r="699" spans="1:4" x14ac:dyDescent="0.2">
      <c r="A699">
        <v>695</v>
      </c>
      <c r="B699" s="14">
        <f>'EstExp 11-17'!C75</f>
        <v>0</v>
      </c>
      <c r="C699" s="5">
        <f t="shared" si="9"/>
        <v>695</v>
      </c>
      <c r="D699" s="6"/>
    </row>
    <row r="700" spans="1:4" x14ac:dyDescent="0.2">
      <c r="A700">
        <v>696</v>
      </c>
      <c r="B700" s="14">
        <f>'EstExp 11-17'!C114</f>
        <v>3199000</v>
      </c>
      <c r="C700" s="5">
        <f t="shared" si="9"/>
        <v>-3198304</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370000</v>
      </c>
      <c r="C706" s="5">
        <f t="shared" si="9"/>
        <v>-369298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39000</v>
      </c>
      <c r="C718" s="5">
        <f t="shared" si="10"/>
        <v>-38286</v>
      </c>
      <c r="D718" s="6"/>
    </row>
    <row r="719" spans="1:4" x14ac:dyDescent="0.2">
      <c r="A719">
        <v>715</v>
      </c>
      <c r="B719" s="14">
        <f>'EstExp 11-17'!D14</f>
        <v>3000</v>
      </c>
      <c r="C719" s="5">
        <f t="shared" si="10"/>
        <v>-2285</v>
      </c>
      <c r="D719" s="6"/>
    </row>
    <row r="720" spans="1:4" x14ac:dyDescent="0.2">
      <c r="A720">
        <v>716</v>
      </c>
      <c r="B720" s="14">
        <f>'EstExp 11-17'!D15</f>
        <v>0</v>
      </c>
      <c r="C720" s="5">
        <f t="shared" si="10"/>
        <v>716</v>
      </c>
      <c r="D720" s="6"/>
    </row>
    <row r="721" spans="1:4" x14ac:dyDescent="0.2">
      <c r="A721">
        <v>717</v>
      </c>
      <c r="B721" s="14">
        <f>'EstExp 11-17'!D33</f>
        <v>606500</v>
      </c>
      <c r="C721" s="5">
        <f t="shared" si="10"/>
        <v>-605783</v>
      </c>
      <c r="D721" s="6"/>
    </row>
    <row r="722" spans="1:4" x14ac:dyDescent="0.2">
      <c r="A722">
        <v>718</v>
      </c>
      <c r="B722" s="14">
        <f>'EstExp 11-17'!D36</f>
        <v>12500</v>
      </c>
      <c r="C722" s="5">
        <f t="shared" si="10"/>
        <v>-11782</v>
      </c>
      <c r="D722" s="6"/>
    </row>
    <row r="723" spans="1:4" x14ac:dyDescent="0.2">
      <c r="A723">
        <v>719</v>
      </c>
      <c r="B723" s="14">
        <f>'EstExp 11-17'!D37</f>
        <v>12000</v>
      </c>
      <c r="C723" s="5">
        <f t="shared" si="10"/>
        <v>-11281</v>
      </c>
      <c r="D723" s="6"/>
    </row>
    <row r="724" spans="1:4" x14ac:dyDescent="0.2">
      <c r="A724">
        <v>720</v>
      </c>
      <c r="B724" s="14">
        <f>'EstExp 11-17'!D38</f>
        <v>7000</v>
      </c>
      <c r="C724" s="5">
        <f t="shared" si="10"/>
        <v>-6280</v>
      </c>
      <c r="D724" s="6"/>
    </row>
    <row r="725" spans="1:4" x14ac:dyDescent="0.2">
      <c r="A725">
        <v>721</v>
      </c>
      <c r="B725" s="14">
        <f>'EstExp 11-17'!D39</f>
        <v>0</v>
      </c>
      <c r="C725" s="5">
        <f t="shared" si="10"/>
        <v>721</v>
      </c>
      <c r="D725" s="6"/>
    </row>
    <row r="726" spans="1:4" x14ac:dyDescent="0.2">
      <c r="A726">
        <v>722</v>
      </c>
      <c r="B726" s="14">
        <f>'EstExp 11-17'!D40</f>
        <v>0</v>
      </c>
      <c r="C726" s="5">
        <f t="shared" si="10"/>
        <v>722</v>
      </c>
      <c r="D726" s="6"/>
    </row>
    <row r="727" spans="1:4" x14ac:dyDescent="0.2">
      <c r="A727">
        <v>723</v>
      </c>
      <c r="B727" s="14">
        <f>'EstExp 11-17'!D41</f>
        <v>0</v>
      </c>
      <c r="C727" s="5">
        <f t="shared" si="10"/>
        <v>723</v>
      </c>
      <c r="D727" s="6"/>
    </row>
    <row r="728" spans="1:4" x14ac:dyDescent="0.2">
      <c r="A728">
        <v>724</v>
      </c>
      <c r="B728" s="14">
        <f>'EstExp 11-17'!D42</f>
        <v>31500</v>
      </c>
      <c r="C728" s="5">
        <f t="shared" si="10"/>
        <v>-30776</v>
      </c>
      <c r="D728" s="6"/>
    </row>
    <row r="729" spans="1:4" x14ac:dyDescent="0.2">
      <c r="A729">
        <v>725</v>
      </c>
      <c r="B729" s="14">
        <f>'EstExp 11-17'!D44</f>
        <v>0</v>
      </c>
      <c r="C729" s="5">
        <f t="shared" si="10"/>
        <v>725</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0</v>
      </c>
      <c r="C732" s="5">
        <f t="shared" si="10"/>
        <v>728</v>
      </c>
      <c r="D732" s="6"/>
    </row>
    <row r="733" spans="1:4" x14ac:dyDescent="0.2">
      <c r="A733">
        <v>729</v>
      </c>
      <c r="B733" s="14">
        <f>'EstExp 11-17'!D49</f>
        <v>0</v>
      </c>
      <c r="C733" s="5">
        <f t="shared" si="10"/>
        <v>729</v>
      </c>
      <c r="D733" s="6"/>
    </row>
    <row r="734" spans="1:4" x14ac:dyDescent="0.2">
      <c r="A734">
        <v>730</v>
      </c>
      <c r="B734" s="14">
        <f>'EstExp 11-17'!D50</f>
        <v>0</v>
      </c>
      <c r="C734" s="5">
        <f t="shared" si="10"/>
        <v>730</v>
      </c>
      <c r="D734" s="6"/>
    </row>
    <row r="735" spans="1:4" x14ac:dyDescent="0.2">
      <c r="A735">
        <v>731</v>
      </c>
      <c r="B735" s="14">
        <f>'EstExp 11-17'!D53</f>
        <v>0</v>
      </c>
      <c r="C735" s="5">
        <f t="shared" si="10"/>
        <v>731</v>
      </c>
      <c r="D735" s="6"/>
    </row>
    <row r="736" spans="1:4" x14ac:dyDescent="0.2">
      <c r="A736">
        <v>732</v>
      </c>
      <c r="B736" s="14">
        <f>'EstExp 11-17'!D55</f>
        <v>50000</v>
      </c>
      <c r="C736" s="5">
        <f t="shared" si="10"/>
        <v>-49268</v>
      </c>
      <c r="D736" s="6"/>
    </row>
    <row r="737" spans="1:4" x14ac:dyDescent="0.2">
      <c r="A737">
        <v>733</v>
      </c>
      <c r="B737" s="14">
        <f>'EstExp 11-17'!D56</f>
        <v>0</v>
      </c>
      <c r="C737" s="5">
        <f t="shared" si="10"/>
        <v>733</v>
      </c>
      <c r="D737" s="6"/>
    </row>
    <row r="738" spans="1:4" x14ac:dyDescent="0.2">
      <c r="A738">
        <v>734</v>
      </c>
      <c r="B738" s="14">
        <f>'EstExp 11-17'!D57</f>
        <v>50000</v>
      </c>
      <c r="C738" s="5">
        <f t="shared" si="10"/>
        <v>-49266</v>
      </c>
      <c r="D738" s="6"/>
    </row>
    <row r="739" spans="1:4" x14ac:dyDescent="0.2">
      <c r="A739">
        <v>735</v>
      </c>
      <c r="B739" s="14">
        <f>'EstExp 11-17'!D59</f>
        <v>0</v>
      </c>
      <c r="C739" s="5">
        <f t="shared" si="10"/>
        <v>735</v>
      </c>
      <c r="D739" s="6"/>
    </row>
    <row r="740" spans="1:4" x14ac:dyDescent="0.2">
      <c r="A740">
        <v>736</v>
      </c>
      <c r="B740" s="14">
        <f>'EstExp 11-17'!D60</f>
        <v>19000</v>
      </c>
      <c r="C740" s="5">
        <f t="shared" si="10"/>
        <v>-18264</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13000</v>
      </c>
      <c r="C743" s="5">
        <f t="shared" si="10"/>
        <v>-12261</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32000</v>
      </c>
      <c r="C746" s="5">
        <f t="shared" si="10"/>
        <v>-31258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113500</v>
      </c>
      <c r="C756" s="5">
        <f t="shared" si="10"/>
        <v>-112748</v>
      </c>
      <c r="D756" s="6"/>
    </row>
    <row r="757" spans="1:4" x14ac:dyDescent="0.2">
      <c r="A757">
        <v>753</v>
      </c>
      <c r="B757" s="14">
        <f>'EstExp 11-17'!D75</f>
        <v>0</v>
      </c>
      <c r="C757" s="5">
        <f t="shared" si="10"/>
        <v>753</v>
      </c>
      <c r="D757" s="6"/>
    </row>
    <row r="758" spans="1:4" x14ac:dyDescent="0.2">
      <c r="A758">
        <v>754</v>
      </c>
      <c r="B758" s="14">
        <f>'EstExp 11-17'!D114</f>
        <v>720000</v>
      </c>
      <c r="C758" s="5">
        <f t="shared" si="10"/>
        <v>-719246</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84000</v>
      </c>
      <c r="C764" s="5">
        <f t="shared" si="10"/>
        <v>-83240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17000</v>
      </c>
      <c r="C777" s="5">
        <f t="shared" si="11"/>
        <v>-16227</v>
      </c>
      <c r="D777" s="6"/>
    </row>
    <row r="778" spans="1:4" x14ac:dyDescent="0.2">
      <c r="A778">
        <v>774</v>
      </c>
      <c r="B778" s="14">
        <f>'EstExp 11-17'!E15</f>
        <v>0</v>
      </c>
      <c r="C778" s="5">
        <f t="shared" si="11"/>
        <v>774</v>
      </c>
      <c r="D778" s="6"/>
    </row>
    <row r="779" spans="1:4" x14ac:dyDescent="0.2">
      <c r="A779">
        <v>775</v>
      </c>
      <c r="B779" s="14">
        <f>'EstExp 11-17'!E33</f>
        <v>122500</v>
      </c>
      <c r="C779" s="5">
        <f t="shared" si="11"/>
        <v>-121725</v>
      </c>
      <c r="D779" s="6"/>
    </row>
    <row r="780" spans="1:4" x14ac:dyDescent="0.2">
      <c r="A780">
        <v>776</v>
      </c>
      <c r="B780" s="14">
        <f>'EstExp 11-17'!E36</f>
        <v>0</v>
      </c>
      <c r="C780" s="5">
        <f t="shared" si="11"/>
        <v>776</v>
      </c>
      <c r="D780" s="6"/>
    </row>
    <row r="781" spans="1:4" x14ac:dyDescent="0.2">
      <c r="A781">
        <v>777</v>
      </c>
      <c r="B781" s="14">
        <f>'EstExp 11-17'!E37</f>
        <v>0</v>
      </c>
      <c r="C781" s="5">
        <f t="shared" si="11"/>
        <v>777</v>
      </c>
      <c r="D781" s="6"/>
    </row>
    <row r="782" spans="1:4" x14ac:dyDescent="0.2">
      <c r="A782">
        <v>778</v>
      </c>
      <c r="B782" s="14">
        <f>'EstExp 11-17'!E38</f>
        <v>0</v>
      </c>
      <c r="C782" s="5">
        <f t="shared" si="11"/>
        <v>778</v>
      </c>
      <c r="D782" s="6"/>
    </row>
    <row r="783" spans="1:4" x14ac:dyDescent="0.2">
      <c r="A783">
        <v>779</v>
      </c>
      <c r="B783" s="14">
        <f>'EstExp 11-17'!E39</f>
        <v>0</v>
      </c>
      <c r="C783" s="5">
        <f t="shared" si="11"/>
        <v>779</v>
      </c>
      <c r="D783" s="6"/>
    </row>
    <row r="784" spans="1:4" x14ac:dyDescent="0.2">
      <c r="A784">
        <v>780</v>
      </c>
      <c r="B784" s="14">
        <f>'EstExp 11-17'!E40</f>
        <v>0</v>
      </c>
      <c r="C784" s="5">
        <f t="shared" si="11"/>
        <v>780</v>
      </c>
      <c r="D784" s="6"/>
    </row>
    <row r="785" spans="1:4" x14ac:dyDescent="0.2">
      <c r="A785">
        <v>781</v>
      </c>
      <c r="B785" s="14">
        <f>'EstExp 11-17'!E41</f>
        <v>0</v>
      </c>
      <c r="C785" s="5">
        <f t="shared" si="11"/>
        <v>781</v>
      </c>
      <c r="D785" s="6"/>
    </row>
    <row r="786" spans="1:4" x14ac:dyDescent="0.2">
      <c r="A786">
        <v>782</v>
      </c>
      <c r="B786" s="14">
        <f>'EstExp 11-17'!E42</f>
        <v>0</v>
      </c>
      <c r="C786" s="5">
        <f t="shared" si="11"/>
        <v>782</v>
      </c>
      <c r="D786" s="6"/>
    </row>
    <row r="787" spans="1:4" x14ac:dyDescent="0.2">
      <c r="A787">
        <v>783</v>
      </c>
      <c r="B787" s="14">
        <f>'EstExp 11-17'!E44</f>
        <v>0</v>
      </c>
      <c r="C787" s="5">
        <f t="shared" si="11"/>
        <v>783</v>
      </c>
      <c r="D787" s="6"/>
    </row>
    <row r="788" spans="1:4" x14ac:dyDescent="0.2">
      <c r="A788">
        <v>784</v>
      </c>
      <c r="B788" s="14">
        <f>'EstExp 11-17'!E45</f>
        <v>0</v>
      </c>
      <c r="C788" s="5">
        <f t="shared" si="11"/>
        <v>784</v>
      </c>
      <c r="D788" s="6"/>
    </row>
    <row r="789" spans="1:4" x14ac:dyDescent="0.2">
      <c r="A789">
        <v>785</v>
      </c>
      <c r="B789" s="14">
        <f>'EstExp 11-17'!E46</f>
        <v>0</v>
      </c>
      <c r="C789" s="5">
        <f t="shared" si="11"/>
        <v>785</v>
      </c>
      <c r="D789" s="6"/>
    </row>
    <row r="790" spans="1:4" x14ac:dyDescent="0.2">
      <c r="A790">
        <v>786</v>
      </c>
      <c r="B790" s="14">
        <f>'EstExp 11-17'!E47</f>
        <v>0</v>
      </c>
      <c r="C790" s="5">
        <f t="shared" si="11"/>
        <v>786</v>
      </c>
      <c r="D790" s="6"/>
    </row>
    <row r="791" spans="1:4" x14ac:dyDescent="0.2">
      <c r="A791">
        <v>787</v>
      </c>
      <c r="B791" s="14">
        <f>'EstExp 11-17'!E49</f>
        <v>10000</v>
      </c>
      <c r="C791" s="5">
        <f t="shared" si="11"/>
        <v>-9213</v>
      </c>
      <c r="D791" s="6"/>
    </row>
    <row r="792" spans="1:4" x14ac:dyDescent="0.2">
      <c r="A792">
        <v>788</v>
      </c>
      <c r="B792" s="14">
        <f>'EstExp 11-17'!E50</f>
        <v>90000</v>
      </c>
      <c r="C792" s="5">
        <f t="shared" si="11"/>
        <v>-89212</v>
      </c>
      <c r="D792" s="6"/>
    </row>
    <row r="793" spans="1:4" x14ac:dyDescent="0.2">
      <c r="A793">
        <v>789</v>
      </c>
      <c r="B793" s="14">
        <f>'EstExp 11-17'!E53</f>
        <v>100000</v>
      </c>
      <c r="C793" s="5">
        <f t="shared" si="11"/>
        <v>-99211</v>
      </c>
      <c r="D793" s="6"/>
    </row>
    <row r="794" spans="1:4" x14ac:dyDescent="0.2">
      <c r="A794">
        <v>790</v>
      </c>
      <c r="B794" s="14">
        <f>'EstExp 11-17'!E55</f>
        <v>1500</v>
      </c>
      <c r="C794" s="5">
        <f t="shared" si="11"/>
        <v>-710</v>
      </c>
      <c r="D794" s="6"/>
    </row>
    <row r="795" spans="1:4" x14ac:dyDescent="0.2">
      <c r="A795">
        <v>791</v>
      </c>
      <c r="B795" s="14">
        <f>'EstExp 11-17'!E56</f>
        <v>0</v>
      </c>
      <c r="C795" s="5">
        <f t="shared" si="11"/>
        <v>791</v>
      </c>
      <c r="D795" s="6"/>
    </row>
    <row r="796" spans="1:4" x14ac:dyDescent="0.2">
      <c r="A796">
        <v>792</v>
      </c>
      <c r="B796" s="14">
        <f>'EstExp 11-17'!E57</f>
        <v>1500</v>
      </c>
      <c r="C796" s="5">
        <f t="shared" si="11"/>
        <v>-708</v>
      </c>
      <c r="D796" s="6"/>
    </row>
    <row r="797" spans="1:4" x14ac:dyDescent="0.2">
      <c r="A797">
        <v>793</v>
      </c>
      <c r="B797" s="14">
        <f>'EstExp 11-17'!E59</f>
        <v>0</v>
      </c>
      <c r="C797" s="5">
        <f t="shared" si="11"/>
        <v>793</v>
      </c>
      <c r="D797" s="6"/>
    </row>
    <row r="798" spans="1:4" x14ac:dyDescent="0.2">
      <c r="A798">
        <v>794</v>
      </c>
      <c r="B798" s="14">
        <f>'EstExp 11-17'!E60</f>
        <v>2000</v>
      </c>
      <c r="C798" s="5">
        <f t="shared" si="11"/>
        <v>-1206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4200</v>
      </c>
      <c r="C801" s="5">
        <f t="shared" si="11"/>
        <v>-3403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6200</v>
      </c>
      <c r="C804" s="5">
        <f t="shared" si="11"/>
        <v>-5400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107700</v>
      </c>
      <c r="C814" s="5">
        <f t="shared" si="11"/>
        <v>-106890</v>
      </c>
      <c r="D814" s="6"/>
    </row>
    <row r="815" spans="1:4" x14ac:dyDescent="0.2">
      <c r="A815">
        <v>811</v>
      </c>
      <c r="B815" s="14">
        <f>'EstExp 11-17'!E75</f>
        <v>0</v>
      </c>
      <c r="C815" s="5">
        <f t="shared" si="11"/>
        <v>811</v>
      </c>
      <c r="D815" s="6"/>
    </row>
    <row r="816" spans="1:4" x14ac:dyDescent="0.2">
      <c r="A816">
        <v>812</v>
      </c>
      <c r="B816" s="14">
        <f>'EstExp 11-17'!E114</f>
        <v>350200</v>
      </c>
      <c r="C816" s="5">
        <f t="shared" si="11"/>
        <v>-349388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55000</v>
      </c>
      <c r="C822" s="5">
        <f t="shared" si="11"/>
        <v>-54182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8000</v>
      </c>
      <c r="C834" s="5">
        <f t="shared" si="11"/>
        <v>-7170</v>
      </c>
      <c r="D834" s="6"/>
    </row>
    <row r="835" spans="1:4" x14ac:dyDescent="0.2">
      <c r="A835">
        <v>831</v>
      </c>
      <c r="B835" s="14">
        <f>'EstExp 11-17'!F14</f>
        <v>22000</v>
      </c>
      <c r="C835" s="5">
        <f t="shared" si="11"/>
        <v>-21169</v>
      </c>
      <c r="D835" s="6"/>
    </row>
    <row r="836" spans="1:4" x14ac:dyDescent="0.2">
      <c r="A836">
        <v>832</v>
      </c>
      <c r="B836" s="14">
        <f>'EstExp 11-17'!F15</f>
        <v>0</v>
      </c>
      <c r="C836" s="5">
        <f t="shared" si="11"/>
        <v>832</v>
      </c>
      <c r="D836" s="6"/>
    </row>
    <row r="837" spans="1:4" x14ac:dyDescent="0.2">
      <c r="A837">
        <v>833</v>
      </c>
      <c r="B837" s="14">
        <f>'EstExp 11-17'!F33</f>
        <v>130000</v>
      </c>
      <c r="C837" s="5">
        <f t="shared" si="11"/>
        <v>-129167</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750</v>
      </c>
      <c r="C840" s="5">
        <f t="shared" si="12"/>
        <v>86</v>
      </c>
      <c r="D840" s="6"/>
    </row>
    <row r="841" spans="1:4" x14ac:dyDescent="0.2">
      <c r="A841">
        <v>837</v>
      </c>
      <c r="B841" s="14">
        <f>'EstExp 11-17'!F39</f>
        <v>0</v>
      </c>
      <c r="C841" s="5">
        <f t="shared" si="12"/>
        <v>837</v>
      </c>
      <c r="D841" s="6"/>
    </row>
    <row r="842" spans="1:4" x14ac:dyDescent="0.2">
      <c r="A842">
        <v>838</v>
      </c>
      <c r="B842" s="14">
        <f>'EstExp 11-17'!F40</f>
        <v>0</v>
      </c>
      <c r="C842" s="5">
        <f t="shared" si="12"/>
        <v>838</v>
      </c>
      <c r="D842" s="6"/>
    </row>
    <row r="843" spans="1:4" x14ac:dyDescent="0.2">
      <c r="A843">
        <v>839</v>
      </c>
      <c r="B843" s="14">
        <f>'EstExp 11-17'!F41</f>
        <v>0</v>
      </c>
      <c r="C843" s="5">
        <f t="shared" si="12"/>
        <v>839</v>
      </c>
      <c r="D843" s="6"/>
    </row>
    <row r="844" spans="1:4" x14ac:dyDescent="0.2">
      <c r="A844">
        <v>840</v>
      </c>
      <c r="B844" s="14">
        <f>'EstExp 11-17'!F42</f>
        <v>750</v>
      </c>
      <c r="C844" s="5">
        <f t="shared" si="12"/>
        <v>90</v>
      </c>
      <c r="D844" s="6"/>
    </row>
    <row r="845" spans="1:4" x14ac:dyDescent="0.2">
      <c r="A845">
        <v>841</v>
      </c>
      <c r="B845" s="14">
        <f>'EstExp 11-17'!F44</f>
        <v>0</v>
      </c>
      <c r="C845" s="5">
        <f t="shared" si="12"/>
        <v>841</v>
      </c>
      <c r="D845" s="6"/>
    </row>
    <row r="846" spans="1:4" x14ac:dyDescent="0.2">
      <c r="A846">
        <v>842</v>
      </c>
      <c r="B846" s="14">
        <f>'EstExp 11-17'!F45</f>
        <v>0</v>
      </c>
      <c r="C846" s="5">
        <f t="shared" si="12"/>
        <v>842</v>
      </c>
      <c r="D846" s="6"/>
    </row>
    <row r="847" spans="1:4" x14ac:dyDescent="0.2">
      <c r="A847">
        <v>843</v>
      </c>
      <c r="B847" s="14">
        <f>'EstExp 11-17'!F46</f>
        <v>0</v>
      </c>
      <c r="C847" s="5">
        <f t="shared" si="12"/>
        <v>843</v>
      </c>
      <c r="D847" s="6"/>
    </row>
    <row r="848" spans="1:4" x14ac:dyDescent="0.2">
      <c r="A848">
        <v>844</v>
      </c>
      <c r="B848" s="14">
        <f>'EstExp 11-17'!F47</f>
        <v>0</v>
      </c>
      <c r="C848" s="5">
        <f t="shared" si="12"/>
        <v>844</v>
      </c>
      <c r="D848" s="6"/>
    </row>
    <row r="849" spans="1:4" x14ac:dyDescent="0.2">
      <c r="A849">
        <v>845</v>
      </c>
      <c r="B849" s="14">
        <f>'EstExp 11-17'!F49</f>
        <v>0</v>
      </c>
      <c r="C849" s="5">
        <f t="shared" si="12"/>
        <v>845</v>
      </c>
      <c r="D849" s="6"/>
    </row>
    <row r="850" spans="1:4" x14ac:dyDescent="0.2">
      <c r="A850">
        <v>846</v>
      </c>
      <c r="B850" s="14">
        <f>'EstExp 11-17'!F50</f>
        <v>0</v>
      </c>
      <c r="C850" s="5">
        <f t="shared" si="12"/>
        <v>846</v>
      </c>
      <c r="D850" s="6"/>
    </row>
    <row r="851" spans="1:4" x14ac:dyDescent="0.2">
      <c r="A851">
        <v>847</v>
      </c>
      <c r="B851" s="14">
        <f>'EstExp 11-17'!F53</f>
        <v>0</v>
      </c>
      <c r="C851" s="5">
        <f t="shared" si="12"/>
        <v>847</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0</v>
      </c>
      <c r="C855" s="5">
        <f t="shared" si="12"/>
        <v>851</v>
      </c>
      <c r="D855" s="6"/>
    </row>
    <row r="856" spans="1:4" x14ac:dyDescent="0.2">
      <c r="A856">
        <v>852</v>
      </c>
      <c r="B856" s="14">
        <f>'EstExp 11-17'!F60</f>
        <v>2000</v>
      </c>
      <c r="C856" s="5">
        <f t="shared" si="12"/>
        <v>-1148</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140000</v>
      </c>
      <c r="C859" s="5">
        <f t="shared" si="12"/>
        <v>-139145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142000</v>
      </c>
      <c r="C862" s="5">
        <f t="shared" si="12"/>
        <v>-141142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142750</v>
      </c>
      <c r="C872" s="5">
        <f t="shared" si="12"/>
        <v>-141882</v>
      </c>
      <c r="D872" s="6"/>
    </row>
    <row r="873" spans="1:4" x14ac:dyDescent="0.2">
      <c r="A873">
        <v>869</v>
      </c>
      <c r="B873" s="14">
        <f>'EstExp 11-17'!F75</f>
        <v>0</v>
      </c>
      <c r="C873" s="5">
        <f t="shared" si="12"/>
        <v>869</v>
      </c>
      <c r="D873" s="6"/>
    </row>
    <row r="874" spans="1:4" x14ac:dyDescent="0.2">
      <c r="A874">
        <v>870</v>
      </c>
      <c r="B874" s="14">
        <f>'EstExp 11-17'!F114</f>
        <v>272750</v>
      </c>
      <c r="C874" s="5">
        <f t="shared" si="12"/>
        <v>-271880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45000</v>
      </c>
      <c r="C880" s="5">
        <f t="shared" si="12"/>
        <v>-44124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52200</v>
      </c>
      <c r="C895" s="5">
        <f t="shared" si="12"/>
        <v>-51309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1000</v>
      </c>
      <c r="C917" s="5">
        <f t="shared" si="13"/>
        <v>-87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1000</v>
      </c>
      <c r="C920" s="5">
        <f t="shared" si="13"/>
        <v>-84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1000</v>
      </c>
      <c r="C930" s="5">
        <f t="shared" si="13"/>
        <v>-74</v>
      </c>
      <c r="D930" s="6"/>
    </row>
    <row r="931" spans="1:4" x14ac:dyDescent="0.2">
      <c r="A931">
        <v>927</v>
      </c>
      <c r="B931" s="14">
        <f>'EstExp 11-17'!G75</f>
        <v>0</v>
      </c>
      <c r="C931" s="5">
        <f t="shared" si="13"/>
        <v>927</v>
      </c>
      <c r="D931" s="6"/>
    </row>
    <row r="932" spans="1:4" x14ac:dyDescent="0.2">
      <c r="A932">
        <v>928</v>
      </c>
      <c r="B932" s="14">
        <f>'EstExp 11-17'!G114</f>
        <v>53200</v>
      </c>
      <c r="C932" s="5">
        <f t="shared" si="13"/>
        <v>-52272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0</v>
      </c>
      <c r="C953" s="5">
        <f t="shared" si="13"/>
        <v>949</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0</v>
      </c>
      <c r="C965" s="5">
        <f t="shared" si="13"/>
        <v>961</v>
      </c>
      <c r="D965" s="6"/>
    </row>
    <row r="966" spans="1:4" x14ac:dyDescent="0.2">
      <c r="A966">
        <v>962</v>
      </c>
      <c r="B966" s="14">
        <f>'EstExp 11-17'!H50</f>
        <v>0</v>
      </c>
      <c r="C966" s="5">
        <f t="shared" si="13"/>
        <v>962</v>
      </c>
      <c r="D966" s="6"/>
    </row>
    <row r="967" spans="1:4" x14ac:dyDescent="0.2">
      <c r="A967">
        <v>963</v>
      </c>
      <c r="B967" s="14">
        <f>'EstExp 11-17'!H53</f>
        <v>0</v>
      </c>
      <c r="C967" s="5">
        <f t="shared" ref="C967:C1030" si="14">A967-B967</f>
        <v>963</v>
      </c>
      <c r="D967" s="6"/>
    </row>
    <row r="968" spans="1:4" x14ac:dyDescent="0.2">
      <c r="A968">
        <v>964</v>
      </c>
      <c r="B968" s="14">
        <f>'EstExp 11-17'!H55</f>
        <v>0</v>
      </c>
      <c r="C968" s="5">
        <f t="shared" si="14"/>
        <v>964</v>
      </c>
      <c r="D968" s="6"/>
    </row>
    <row r="969" spans="1:4" x14ac:dyDescent="0.2">
      <c r="A969">
        <v>965</v>
      </c>
      <c r="B969" s="14">
        <f>'EstExp 11-17'!H56</f>
        <v>0</v>
      </c>
      <c r="C969" s="5">
        <f t="shared" si="14"/>
        <v>965</v>
      </c>
      <c r="D969" s="6"/>
    </row>
    <row r="970" spans="1:4" x14ac:dyDescent="0.2">
      <c r="A970">
        <v>966</v>
      </c>
      <c r="B970" s="14">
        <f>'EstExp 11-17'!H57</f>
        <v>0</v>
      </c>
      <c r="C970" s="5">
        <f t="shared" si="14"/>
        <v>966</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0</v>
      </c>
      <c r="C988" s="5">
        <f t="shared" si="14"/>
        <v>984</v>
      </c>
      <c r="D988" s="6"/>
    </row>
    <row r="989" spans="1:4" x14ac:dyDescent="0.2">
      <c r="A989">
        <v>985</v>
      </c>
      <c r="B989" s="14">
        <f>'EstExp 11-17'!H75</f>
        <v>0</v>
      </c>
      <c r="C989" s="5">
        <f t="shared" si="14"/>
        <v>985</v>
      </c>
      <c r="D989" s="6"/>
    </row>
    <row r="990" spans="1:4" x14ac:dyDescent="0.2">
      <c r="A990">
        <v>986</v>
      </c>
      <c r="B990" s="15">
        <f>'EstExp 11-17'!H102</f>
        <v>80000</v>
      </c>
      <c r="C990" s="5">
        <f t="shared" si="14"/>
        <v>-79014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346</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80000</v>
      </c>
      <c r="C997" s="5">
        <f t="shared" si="14"/>
        <v>-79007</v>
      </c>
      <c r="D997" s="6"/>
    </row>
    <row r="998" spans="1:4" x14ac:dyDescent="0.2">
      <c r="A998" s="3">
        <v>994</v>
      </c>
      <c r="C998" s="5">
        <f t="shared" si="14"/>
        <v>994</v>
      </c>
      <c r="D998" s="7"/>
    </row>
    <row r="999" spans="1:4" x14ac:dyDescent="0.2">
      <c r="A999" s="3">
        <v>995</v>
      </c>
      <c r="C999" s="5">
        <f t="shared" si="14"/>
        <v>995</v>
      </c>
      <c r="D999" s="6" t="s">
        <v>346</v>
      </c>
    </row>
    <row r="1000" spans="1:4" x14ac:dyDescent="0.2">
      <c r="A1000" s="3">
        <v>996</v>
      </c>
      <c r="C1000" s="5">
        <f t="shared" si="14"/>
        <v>996</v>
      </c>
      <c r="D1000" s="6" t="s">
        <v>346</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346</v>
      </c>
    </row>
    <row r="1007" spans="1:4" x14ac:dyDescent="0.2">
      <c r="A1007" s="3">
        <v>1003</v>
      </c>
      <c r="C1007" s="5">
        <f t="shared" si="14"/>
        <v>1003</v>
      </c>
      <c r="D1007" s="6" t="s">
        <v>346</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346</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346</v>
      </c>
    </row>
    <row r="1018" spans="1:4" x14ac:dyDescent="0.2">
      <c r="A1018" s="3">
        <v>1014</v>
      </c>
      <c r="C1018" s="5">
        <f t="shared" si="14"/>
        <v>1014</v>
      </c>
      <c r="D1018" s="6" t="s">
        <v>346</v>
      </c>
    </row>
    <row r="1019" spans="1:4" x14ac:dyDescent="0.2">
      <c r="A1019" s="3">
        <v>1015</v>
      </c>
      <c r="C1019" s="5">
        <f t="shared" si="14"/>
        <v>1015</v>
      </c>
      <c r="D1019" s="6" t="s">
        <v>346</v>
      </c>
    </row>
    <row r="1020" spans="1:4" x14ac:dyDescent="0.2">
      <c r="A1020" s="3">
        <v>1016</v>
      </c>
      <c r="C1020" s="5">
        <f t="shared" si="14"/>
        <v>1016</v>
      </c>
      <c r="D1020" s="6" t="s">
        <v>346</v>
      </c>
    </row>
    <row r="1021" spans="1:4" x14ac:dyDescent="0.2">
      <c r="A1021" s="3">
        <v>1017</v>
      </c>
      <c r="C1021" s="5">
        <f t="shared" si="14"/>
        <v>1017</v>
      </c>
      <c r="D1021" s="6" t="s">
        <v>346</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346</v>
      </c>
    </row>
    <row r="1030" spans="1:4" x14ac:dyDescent="0.2">
      <c r="A1030" s="3">
        <v>1026</v>
      </c>
      <c r="C1030" s="5">
        <f t="shared" si="14"/>
        <v>1026</v>
      </c>
      <c r="D1030" s="6" t="s">
        <v>346</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2054000</v>
      </c>
      <c r="C1036" s="5">
        <f t="shared" si="15"/>
        <v>-2052968</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212000</v>
      </c>
      <c r="C1048" s="5">
        <f t="shared" si="15"/>
        <v>-210956</v>
      </c>
      <c r="D1048" s="6"/>
    </row>
    <row r="1049" spans="1:4" x14ac:dyDescent="0.2">
      <c r="A1049">
        <v>1045</v>
      </c>
      <c r="B1049" s="14">
        <f>'EstExp 11-17'!K14</f>
        <v>87000</v>
      </c>
      <c r="C1049" s="5">
        <f t="shared" si="15"/>
        <v>-85955</v>
      </c>
      <c r="D1049" s="6"/>
    </row>
    <row r="1050" spans="1:4" x14ac:dyDescent="0.2">
      <c r="A1050">
        <v>1046</v>
      </c>
      <c r="B1050" s="14">
        <f>'EstExp 11-17'!K15</f>
        <v>0</v>
      </c>
      <c r="C1050" s="5">
        <f t="shared" si="15"/>
        <v>1046</v>
      </c>
      <c r="D1050" s="6"/>
    </row>
    <row r="1051" spans="1:4" x14ac:dyDescent="0.2">
      <c r="A1051">
        <v>1047</v>
      </c>
      <c r="B1051" s="14">
        <f>'EstExp 11-17'!K33</f>
        <v>3525200</v>
      </c>
      <c r="C1051" s="5">
        <f t="shared" si="15"/>
        <v>-3524153</v>
      </c>
      <c r="D1051" s="6"/>
    </row>
    <row r="1052" spans="1:4" x14ac:dyDescent="0.2">
      <c r="A1052">
        <v>1048</v>
      </c>
      <c r="B1052" s="14">
        <f>'EstExp 11-17'!K36</f>
        <v>63500</v>
      </c>
      <c r="C1052" s="5">
        <f t="shared" si="15"/>
        <v>-62452</v>
      </c>
      <c r="D1052" s="6"/>
    </row>
    <row r="1053" spans="1:4" x14ac:dyDescent="0.2">
      <c r="A1053">
        <v>1049</v>
      </c>
      <c r="B1053" s="14">
        <f>'EstExp 11-17'!K37</f>
        <v>67000</v>
      </c>
      <c r="C1053" s="5">
        <f t="shared" si="15"/>
        <v>-65951</v>
      </c>
      <c r="D1053" s="6"/>
    </row>
    <row r="1054" spans="1:4" x14ac:dyDescent="0.2">
      <c r="A1054">
        <v>1050</v>
      </c>
      <c r="B1054" s="14">
        <f>'EstExp 11-17'!K38</f>
        <v>62750</v>
      </c>
      <c r="C1054" s="5">
        <f t="shared" si="15"/>
        <v>-61700</v>
      </c>
      <c r="D1054" s="6"/>
    </row>
    <row r="1055" spans="1:4" x14ac:dyDescent="0.2">
      <c r="A1055">
        <v>1051</v>
      </c>
      <c r="B1055" s="14">
        <f>'EstExp 11-17'!K39</f>
        <v>0</v>
      </c>
      <c r="C1055" s="5">
        <f t="shared" si="15"/>
        <v>1051</v>
      </c>
      <c r="D1055" s="6"/>
    </row>
    <row r="1056" spans="1:4" x14ac:dyDescent="0.2">
      <c r="A1056">
        <v>1052</v>
      </c>
      <c r="B1056" s="14">
        <f>'EstExp 11-17'!K40</f>
        <v>0</v>
      </c>
      <c r="C1056" s="5">
        <f t="shared" si="15"/>
        <v>1052</v>
      </c>
      <c r="D1056" s="6"/>
    </row>
    <row r="1057" spans="1:4" x14ac:dyDescent="0.2">
      <c r="A1057">
        <v>1053</v>
      </c>
      <c r="B1057" s="14">
        <f>'EstExp 11-17'!K41</f>
        <v>0</v>
      </c>
      <c r="C1057" s="5">
        <f t="shared" si="15"/>
        <v>1053</v>
      </c>
      <c r="D1057" s="6"/>
    </row>
    <row r="1058" spans="1:4" x14ac:dyDescent="0.2">
      <c r="A1058">
        <v>1054</v>
      </c>
      <c r="B1058" s="14">
        <f>'EstExp 11-17'!K42</f>
        <v>193250</v>
      </c>
      <c r="C1058" s="5">
        <f t="shared" si="15"/>
        <v>-192196</v>
      </c>
      <c r="D1058" s="6"/>
    </row>
    <row r="1059" spans="1:4" x14ac:dyDescent="0.2">
      <c r="A1059">
        <v>1055</v>
      </c>
      <c r="B1059" s="14">
        <f>'EstExp 11-17'!K44</f>
        <v>0</v>
      </c>
      <c r="C1059" s="5">
        <f t="shared" si="15"/>
        <v>1055</v>
      </c>
      <c r="D1059" s="6"/>
    </row>
    <row r="1060" spans="1:4" x14ac:dyDescent="0.2">
      <c r="A1060">
        <v>1056</v>
      </c>
      <c r="B1060" s="14">
        <f>'EstExp 11-17'!K45</f>
        <v>4000</v>
      </c>
      <c r="C1060" s="5">
        <f t="shared" si="15"/>
        <v>-2944</v>
      </c>
      <c r="D1060" s="6"/>
    </row>
    <row r="1061" spans="1:4" x14ac:dyDescent="0.2">
      <c r="A1061">
        <v>1057</v>
      </c>
      <c r="B1061" s="14">
        <f>'EstExp 11-17'!K46</f>
        <v>0</v>
      </c>
      <c r="C1061" s="5">
        <f t="shared" si="15"/>
        <v>1057</v>
      </c>
      <c r="D1061" s="6"/>
    </row>
    <row r="1062" spans="1:4" x14ac:dyDescent="0.2">
      <c r="A1062">
        <v>1058</v>
      </c>
      <c r="B1062" s="14">
        <f>'EstExp 11-17'!K47</f>
        <v>4000</v>
      </c>
      <c r="C1062" s="5">
        <f t="shared" si="15"/>
        <v>-2942</v>
      </c>
      <c r="D1062" s="6"/>
    </row>
    <row r="1063" spans="1:4" x14ac:dyDescent="0.2">
      <c r="A1063">
        <v>1059</v>
      </c>
      <c r="B1063" s="14">
        <f>'EstExp 11-17'!K49</f>
        <v>10000</v>
      </c>
      <c r="C1063" s="5">
        <f t="shared" si="15"/>
        <v>-8941</v>
      </c>
      <c r="D1063" s="6"/>
    </row>
    <row r="1064" spans="1:4" x14ac:dyDescent="0.2">
      <c r="A1064">
        <v>1060</v>
      </c>
      <c r="B1064" s="14">
        <f>'EstExp 11-17'!K50</f>
        <v>90000</v>
      </c>
      <c r="C1064" s="5">
        <f t="shared" si="15"/>
        <v>-88940</v>
      </c>
      <c r="D1064" s="6"/>
    </row>
    <row r="1065" spans="1:4" x14ac:dyDescent="0.2">
      <c r="A1065">
        <v>1061</v>
      </c>
      <c r="B1065" s="14">
        <f>'EstExp 11-17'!K53</f>
        <v>100000</v>
      </c>
      <c r="C1065" s="5">
        <f t="shared" si="15"/>
        <v>-98939</v>
      </c>
      <c r="D1065" s="6"/>
    </row>
    <row r="1066" spans="1:4" x14ac:dyDescent="0.2">
      <c r="A1066">
        <v>1062</v>
      </c>
      <c r="B1066" s="14">
        <f>'EstExp 11-17'!K55</f>
        <v>301500</v>
      </c>
      <c r="C1066" s="5">
        <f t="shared" si="15"/>
        <v>-300438</v>
      </c>
      <c r="D1066" s="6"/>
    </row>
    <row r="1067" spans="1:4" x14ac:dyDescent="0.2">
      <c r="A1067">
        <v>1063</v>
      </c>
      <c r="B1067" s="14">
        <f>'EstExp 11-17'!K56</f>
        <v>0</v>
      </c>
      <c r="C1067" s="5">
        <f t="shared" si="15"/>
        <v>1063</v>
      </c>
      <c r="D1067" s="6"/>
    </row>
    <row r="1068" spans="1:4" x14ac:dyDescent="0.2">
      <c r="A1068">
        <v>1064</v>
      </c>
      <c r="B1068" s="14">
        <f>'EstExp 11-17'!K57</f>
        <v>301500</v>
      </c>
      <c r="C1068" s="5">
        <f t="shared" si="15"/>
        <v>-300436</v>
      </c>
      <c r="D1068" s="6"/>
    </row>
    <row r="1069" spans="1:4" x14ac:dyDescent="0.2">
      <c r="A1069">
        <v>1065</v>
      </c>
      <c r="B1069" s="14">
        <f>'EstExp 11-17'!K59</f>
        <v>0</v>
      </c>
      <c r="C1069" s="5">
        <f t="shared" si="15"/>
        <v>1065</v>
      </c>
      <c r="D1069" s="6"/>
    </row>
    <row r="1070" spans="1:4" x14ac:dyDescent="0.2">
      <c r="A1070">
        <v>1066</v>
      </c>
      <c r="B1070" s="14">
        <f>'EstExp 11-17'!K60</f>
        <v>112000</v>
      </c>
      <c r="C1070" s="5">
        <f t="shared" si="15"/>
        <v>-110934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239200</v>
      </c>
      <c r="C1073" s="5">
        <f t="shared" si="15"/>
        <v>-238131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351200</v>
      </c>
      <c r="C1076" s="5">
        <f t="shared" si="15"/>
        <v>-350128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0</v>
      </c>
      <c r="C1085" s="5">
        <f t="shared" si="15"/>
        <v>1081</v>
      </c>
      <c r="D1085" s="6"/>
    </row>
    <row r="1086" spans="1:4" x14ac:dyDescent="0.2">
      <c r="A1086">
        <v>1082</v>
      </c>
      <c r="B1086" s="14">
        <f>'EstExp 11-17'!K74</f>
        <v>949950</v>
      </c>
      <c r="C1086" s="5">
        <f t="shared" si="15"/>
        <v>-948868</v>
      </c>
      <c r="D1086" s="6"/>
    </row>
    <row r="1087" spans="1:4" x14ac:dyDescent="0.2">
      <c r="A1087">
        <v>1083</v>
      </c>
      <c r="B1087" s="14">
        <f>'EstExp 11-17'!K75</f>
        <v>0</v>
      </c>
      <c r="C1087" s="5">
        <f t="shared" si="15"/>
        <v>1083</v>
      </c>
      <c r="D1087" s="6"/>
    </row>
    <row r="1088" spans="1:4" x14ac:dyDescent="0.2">
      <c r="A1088">
        <v>1084</v>
      </c>
      <c r="B1088" s="14">
        <f>'EstExp 11-17'!K102</f>
        <v>200000</v>
      </c>
      <c r="C1088" s="5">
        <f t="shared" si="15"/>
        <v>-198916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346</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4675150</v>
      </c>
      <c r="C1095" s="5">
        <f t="shared" ref="C1095:C1158" si="16">A1095-B1095</f>
        <v>-4674059</v>
      </c>
      <c r="D1095" s="6"/>
    </row>
    <row r="1096" spans="1:4" x14ac:dyDescent="0.2">
      <c r="A1096">
        <v>1092</v>
      </c>
      <c r="B1096" s="14">
        <f>'EstExp 11-17'!K115</f>
        <v>-40300</v>
      </c>
      <c r="C1096" s="5">
        <f t="shared" si="16"/>
        <v>41392</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180000</v>
      </c>
      <c r="C1164" s="5">
        <f t="shared" si="17"/>
        <v>-178840</v>
      </c>
      <c r="D1164" s="6"/>
    </row>
    <row r="1165" spans="1:4" x14ac:dyDescent="0.2">
      <c r="A1165" s="3">
        <v>1161</v>
      </c>
      <c r="C1165" s="5">
        <f t="shared" si="17"/>
        <v>1161</v>
      </c>
      <c r="D1165" s="7"/>
    </row>
    <row r="1166" spans="1:4" x14ac:dyDescent="0.2">
      <c r="A1166">
        <v>1162</v>
      </c>
      <c r="B1166" s="14">
        <f>'EstExp 11-17'!C127</f>
        <v>180000</v>
      </c>
      <c r="C1166" s="5">
        <f t="shared" si="17"/>
        <v>-178838</v>
      </c>
      <c r="D1166" s="6"/>
    </row>
    <row r="1167" spans="1:4" x14ac:dyDescent="0.2">
      <c r="A1167">
        <v>1163</v>
      </c>
      <c r="B1167" s="14">
        <f>'EstExp 11-17'!C128</f>
        <v>0</v>
      </c>
      <c r="C1167" s="5">
        <f t="shared" si="17"/>
        <v>1163</v>
      </c>
      <c r="D1167" s="6"/>
    </row>
    <row r="1168" spans="1:4" x14ac:dyDescent="0.2">
      <c r="A1168">
        <v>1164</v>
      </c>
      <c r="B1168" s="14">
        <f>'EstExp 11-17'!C129</f>
        <v>180000</v>
      </c>
      <c r="C1168" s="5">
        <f t="shared" si="17"/>
        <v>-178836</v>
      </c>
      <c r="D1168" s="6"/>
    </row>
    <row r="1169" spans="1:4" x14ac:dyDescent="0.2">
      <c r="A1169">
        <v>1165</v>
      </c>
      <c r="B1169" s="14">
        <f>'EstExp 11-17'!C151</f>
        <v>180000</v>
      </c>
      <c r="C1169" s="5">
        <f t="shared" si="17"/>
        <v>-178835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28000</v>
      </c>
      <c r="C1172" s="5">
        <f t="shared" si="17"/>
        <v>-26832</v>
      </c>
      <c r="D1172" s="6"/>
    </row>
    <row r="1173" spans="1:4" x14ac:dyDescent="0.2">
      <c r="A1173" s="3">
        <v>1169</v>
      </c>
      <c r="C1173" s="5">
        <f t="shared" si="17"/>
        <v>1169</v>
      </c>
      <c r="D1173" s="7"/>
    </row>
    <row r="1174" spans="1:4" x14ac:dyDescent="0.2">
      <c r="A1174">
        <v>1170</v>
      </c>
      <c r="B1174" s="14">
        <f>'EstExp 11-17'!D127</f>
        <v>28000</v>
      </c>
      <c r="C1174" s="5">
        <f t="shared" si="17"/>
        <v>-26830</v>
      </c>
      <c r="D1174" s="6"/>
    </row>
    <row r="1175" spans="1:4" x14ac:dyDescent="0.2">
      <c r="A1175">
        <v>1171</v>
      </c>
      <c r="B1175" s="14">
        <f>'EstExp 11-17'!D128</f>
        <v>0</v>
      </c>
      <c r="C1175" s="5">
        <f t="shared" si="17"/>
        <v>1171</v>
      </c>
      <c r="D1175" s="6"/>
    </row>
    <row r="1176" spans="1:4" x14ac:dyDescent="0.2">
      <c r="A1176">
        <v>1172</v>
      </c>
      <c r="B1176" s="14">
        <f>'EstExp 11-17'!D129</f>
        <v>28000</v>
      </c>
      <c r="C1176" s="5">
        <f t="shared" si="17"/>
        <v>-26828</v>
      </c>
      <c r="D1176" s="6"/>
    </row>
    <row r="1177" spans="1:4" x14ac:dyDescent="0.2">
      <c r="A1177">
        <v>1173</v>
      </c>
      <c r="B1177" s="14">
        <f>'EstExp 11-17'!D151</f>
        <v>28000</v>
      </c>
      <c r="C1177" s="5">
        <f t="shared" si="17"/>
        <v>-26827</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75000</v>
      </c>
      <c r="C1180" s="5">
        <f t="shared" si="17"/>
        <v>-73824</v>
      </c>
      <c r="D1180" s="6"/>
    </row>
    <row r="1181" spans="1:4" x14ac:dyDescent="0.2">
      <c r="A1181" s="3">
        <v>1177</v>
      </c>
      <c r="C1181" s="5">
        <f t="shared" si="17"/>
        <v>1177</v>
      </c>
      <c r="D1181" s="7"/>
    </row>
    <row r="1182" spans="1:4" x14ac:dyDescent="0.2">
      <c r="A1182">
        <v>1178</v>
      </c>
      <c r="B1182" s="14">
        <f>'EstExp 11-17'!E127</f>
        <v>75000</v>
      </c>
      <c r="C1182" s="5">
        <f t="shared" si="17"/>
        <v>-73822</v>
      </c>
      <c r="D1182" s="6"/>
    </row>
    <row r="1183" spans="1:4" x14ac:dyDescent="0.2">
      <c r="A1183">
        <v>1179</v>
      </c>
      <c r="B1183" s="14">
        <f>'EstExp 11-17'!E128</f>
        <v>0</v>
      </c>
      <c r="C1183" s="5">
        <f t="shared" si="17"/>
        <v>1179</v>
      </c>
      <c r="D1183" s="6"/>
    </row>
    <row r="1184" spans="1:4" x14ac:dyDescent="0.2">
      <c r="A1184">
        <v>1180</v>
      </c>
      <c r="B1184" s="14">
        <f>'EstExp 11-17'!E129</f>
        <v>75000</v>
      </c>
      <c r="C1184" s="5">
        <f t="shared" si="17"/>
        <v>-73820</v>
      </c>
      <c r="D1184" s="6"/>
    </row>
    <row r="1185" spans="1:4" x14ac:dyDescent="0.2">
      <c r="A1185">
        <v>1181</v>
      </c>
      <c r="B1185" s="14">
        <f>'EstExp 11-17'!E151</f>
        <v>75000</v>
      </c>
      <c r="C1185" s="5">
        <f t="shared" si="17"/>
        <v>-73819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117000</v>
      </c>
      <c r="C1188" s="5">
        <f t="shared" si="17"/>
        <v>-115816</v>
      </c>
      <c r="D1188" s="6"/>
    </row>
    <row r="1189" spans="1:4" x14ac:dyDescent="0.2">
      <c r="A1189" s="3">
        <v>1185</v>
      </c>
      <c r="C1189" s="5">
        <f t="shared" si="17"/>
        <v>1185</v>
      </c>
      <c r="D1189" s="7"/>
    </row>
    <row r="1190" spans="1:4" x14ac:dyDescent="0.2">
      <c r="A1190">
        <v>1186</v>
      </c>
      <c r="B1190" s="14">
        <f>'EstExp 11-17'!F127</f>
        <v>117000</v>
      </c>
      <c r="C1190" s="5">
        <f t="shared" si="17"/>
        <v>-115814</v>
      </c>
      <c r="D1190" s="6"/>
    </row>
    <row r="1191" spans="1:4" x14ac:dyDescent="0.2">
      <c r="A1191">
        <v>1187</v>
      </c>
      <c r="B1191" s="14">
        <f>'EstExp 11-17'!F128</f>
        <v>0</v>
      </c>
      <c r="C1191" s="5">
        <f t="shared" si="17"/>
        <v>1187</v>
      </c>
      <c r="D1191" s="6"/>
    </row>
    <row r="1192" spans="1:4" x14ac:dyDescent="0.2">
      <c r="A1192">
        <v>1188</v>
      </c>
      <c r="B1192" s="14">
        <f>'EstExp 11-17'!F129</f>
        <v>117000</v>
      </c>
      <c r="C1192" s="5">
        <f t="shared" si="17"/>
        <v>-115812</v>
      </c>
      <c r="D1192" s="6"/>
    </row>
    <row r="1193" spans="1:4" x14ac:dyDescent="0.2">
      <c r="A1193">
        <v>1189</v>
      </c>
      <c r="B1193" s="14">
        <f>'EstExp 11-17'!F151</f>
        <v>117000</v>
      </c>
      <c r="C1193" s="5">
        <f t="shared" si="17"/>
        <v>-115811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24500</v>
      </c>
      <c r="C1196" s="5">
        <f t="shared" si="17"/>
        <v>-23308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24500</v>
      </c>
      <c r="C1199" s="5">
        <f t="shared" si="17"/>
        <v>-23305</v>
      </c>
      <c r="D1199" s="6"/>
    </row>
    <row r="1200" spans="1:4" x14ac:dyDescent="0.2">
      <c r="A1200">
        <v>1196</v>
      </c>
      <c r="B1200" s="14">
        <f>'EstExp 11-17'!G128</f>
        <v>0</v>
      </c>
      <c r="C1200" s="5">
        <f t="shared" si="17"/>
        <v>1196</v>
      </c>
      <c r="D1200" s="6"/>
    </row>
    <row r="1201" spans="1:4" x14ac:dyDescent="0.2">
      <c r="A1201">
        <v>1197</v>
      </c>
      <c r="B1201" s="14">
        <f>'EstExp 11-17'!G129</f>
        <v>24500</v>
      </c>
      <c r="C1201" s="5">
        <f t="shared" si="17"/>
        <v>-23303</v>
      </c>
      <c r="D1201" s="6"/>
    </row>
    <row r="1202" spans="1:4" x14ac:dyDescent="0.2">
      <c r="A1202">
        <v>1198</v>
      </c>
      <c r="B1202" s="14">
        <f>'EstExp 11-17'!G151</f>
        <v>24500</v>
      </c>
      <c r="C1202" s="5">
        <f t="shared" si="17"/>
        <v>-23302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424500</v>
      </c>
      <c r="C1219" s="5">
        <f t="shared" si="17"/>
        <v>-423285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424500</v>
      </c>
      <c r="C1222" s="5">
        <f t="shared" si="17"/>
        <v>-423282</v>
      </c>
      <c r="D1222" s="6"/>
    </row>
    <row r="1223" spans="1:4" x14ac:dyDescent="0.2">
      <c r="A1223">
        <v>1219</v>
      </c>
      <c r="B1223" s="14">
        <f>'EstExp 11-17'!K128</f>
        <v>0</v>
      </c>
      <c r="C1223" s="5">
        <f t="shared" ref="C1223:C1286" si="18">A1223-B1223</f>
        <v>1219</v>
      </c>
      <c r="D1223" s="6"/>
    </row>
    <row r="1224" spans="1:4" x14ac:dyDescent="0.2">
      <c r="A1224">
        <v>1220</v>
      </c>
      <c r="B1224" s="14">
        <f>'EstExp 11-17'!K129</f>
        <v>424500</v>
      </c>
      <c r="C1224" s="5">
        <f t="shared" si="18"/>
        <v>-423280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424500</v>
      </c>
      <c r="C1231" s="5">
        <f t="shared" si="18"/>
        <v>-423273</v>
      </c>
      <c r="D1231" s="6"/>
    </row>
    <row r="1232" spans="1:4" x14ac:dyDescent="0.2">
      <c r="A1232">
        <v>1228</v>
      </c>
      <c r="B1232" s="14">
        <f>'EstExp 11-17'!K152</f>
        <v>300</v>
      </c>
      <c r="C1232" s="5">
        <f t="shared" si="18"/>
        <v>928</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166000</v>
      </c>
      <c r="C1255" s="5">
        <f t="shared" si="18"/>
        <v>-164749</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192000</v>
      </c>
      <c r="C1258" s="5">
        <f t="shared" si="18"/>
        <v>-190746</v>
      </c>
      <c r="D1258" s="6"/>
    </row>
    <row r="1259" spans="1:4" x14ac:dyDescent="0.2">
      <c r="A1259">
        <v>1255</v>
      </c>
      <c r="B1259" s="14">
        <f>'EstExp 11-17'!H171</f>
        <v>0</v>
      </c>
      <c r="C1259" s="5">
        <f t="shared" si="18"/>
        <v>1255</v>
      </c>
      <c r="D1259" s="6"/>
    </row>
    <row r="1260" spans="1:4" x14ac:dyDescent="0.2">
      <c r="A1260">
        <v>1256</v>
      </c>
      <c r="B1260" s="14">
        <f>'EstExp 11-17'!H172</f>
        <v>358000</v>
      </c>
      <c r="C1260" s="5">
        <f t="shared" si="18"/>
        <v>-356744</v>
      </c>
      <c r="D1260" s="6"/>
    </row>
    <row r="1261" spans="1:4" x14ac:dyDescent="0.2">
      <c r="A1261">
        <v>1257</v>
      </c>
      <c r="B1261" s="14">
        <f>'EstExp 11-17'!H174</f>
        <v>358000</v>
      </c>
      <c r="C1261" s="5">
        <f t="shared" si="18"/>
        <v>-356743</v>
      </c>
      <c r="D1261" s="6"/>
    </row>
    <row r="1262" spans="1:4" x14ac:dyDescent="0.2">
      <c r="A1262" s="3">
        <v>1258</v>
      </c>
      <c r="C1262" s="5">
        <f t="shared" si="18"/>
        <v>1258</v>
      </c>
      <c r="D1262" s="6" t="s">
        <v>346</v>
      </c>
    </row>
    <row r="1263" spans="1:4" x14ac:dyDescent="0.2">
      <c r="A1263" s="3">
        <v>1259</v>
      </c>
      <c r="C1263" s="5">
        <f t="shared" si="18"/>
        <v>1259</v>
      </c>
      <c r="D1263" s="6" t="s">
        <v>346</v>
      </c>
    </row>
    <row r="1264" spans="1:4" x14ac:dyDescent="0.2">
      <c r="A1264" s="3">
        <v>1260</v>
      </c>
      <c r="C1264" s="5">
        <f t="shared" si="18"/>
        <v>1260</v>
      </c>
      <c r="D1264" s="6" t="s">
        <v>346</v>
      </c>
    </row>
    <row r="1265" spans="1:4" x14ac:dyDescent="0.2">
      <c r="A1265" s="3">
        <v>1261</v>
      </c>
      <c r="C1265" s="5">
        <f t="shared" si="18"/>
        <v>1261</v>
      </c>
      <c r="D1265" s="6" t="s">
        <v>346</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166000</v>
      </c>
      <c r="C1269" s="5">
        <f t="shared" si="18"/>
        <v>-164735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192000</v>
      </c>
      <c r="C1272" s="5">
        <f t="shared" si="18"/>
        <v>-190732</v>
      </c>
      <c r="D1272" s="6"/>
    </row>
    <row r="1273" spans="1:4" x14ac:dyDescent="0.2">
      <c r="A1273">
        <v>1269</v>
      </c>
      <c r="B1273" s="14">
        <f>'EstExp 11-17'!K171</f>
        <v>0</v>
      </c>
      <c r="C1273" s="5">
        <f t="shared" si="18"/>
        <v>1269</v>
      </c>
      <c r="D1273" s="6"/>
    </row>
    <row r="1274" spans="1:4" x14ac:dyDescent="0.2">
      <c r="A1274">
        <v>1270</v>
      </c>
      <c r="B1274" s="14">
        <f>'EstExp 11-17'!K172</f>
        <v>358000</v>
      </c>
      <c r="C1274" s="5">
        <f t="shared" si="18"/>
        <v>-356730</v>
      </c>
      <c r="D1274" s="6"/>
    </row>
    <row r="1275" spans="1:4" x14ac:dyDescent="0.2">
      <c r="A1275">
        <v>1271</v>
      </c>
      <c r="B1275" s="14">
        <f>'EstExp 11-17'!K174</f>
        <v>358000</v>
      </c>
      <c r="C1275" s="5">
        <f t="shared" si="18"/>
        <v>-356729</v>
      </c>
      <c r="D1275" s="6"/>
    </row>
    <row r="1276" spans="1:4" x14ac:dyDescent="0.2">
      <c r="A1276">
        <v>1272</v>
      </c>
      <c r="B1276" s="14">
        <f>'EstExp 11-17'!K175</f>
        <v>50</v>
      </c>
      <c r="C1276" s="5">
        <f t="shared" si="18"/>
        <v>1222</v>
      </c>
      <c r="D1276" s="6"/>
    </row>
    <row r="1277" spans="1:4" x14ac:dyDescent="0.2">
      <c r="A1277" s="3">
        <v>1273</v>
      </c>
      <c r="C1277" s="5">
        <f t="shared" si="18"/>
        <v>1273</v>
      </c>
      <c r="D1277" s="7"/>
    </row>
    <row r="1278" spans="1:4" x14ac:dyDescent="0.2">
      <c r="A1278">
        <v>1274</v>
      </c>
      <c r="B1278" s="14">
        <f>'EstExp 11-17'!C182</f>
        <v>168000</v>
      </c>
      <c r="C1278" s="5">
        <f t="shared" si="18"/>
        <v>-166726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168000</v>
      </c>
      <c r="C1282" s="5">
        <f t="shared" si="18"/>
        <v>-166722</v>
      </c>
      <c r="D1282" s="6"/>
    </row>
    <row r="1283" spans="1:4" x14ac:dyDescent="0.2">
      <c r="A1283">
        <v>1279</v>
      </c>
      <c r="B1283" s="14">
        <f>'EstExp 11-17'!C210</f>
        <v>168000</v>
      </c>
      <c r="C1283" s="5">
        <f t="shared" si="18"/>
        <v>-166721</v>
      </c>
      <c r="D1283" s="6"/>
    </row>
    <row r="1284" spans="1:4" x14ac:dyDescent="0.2">
      <c r="A1284">
        <v>1280</v>
      </c>
      <c r="B1284" s="14">
        <f>'EstExp 11-17'!D182</f>
        <v>16000</v>
      </c>
      <c r="C1284" s="5">
        <f t="shared" si="18"/>
        <v>-14720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16000</v>
      </c>
      <c r="C1288" s="5">
        <f t="shared" si="19"/>
        <v>-14716</v>
      </c>
      <c r="D1288" s="6"/>
    </row>
    <row r="1289" spans="1:4" x14ac:dyDescent="0.2">
      <c r="A1289">
        <v>1285</v>
      </c>
      <c r="B1289" s="14">
        <f>'EstExp 11-17'!D210</f>
        <v>16000</v>
      </c>
      <c r="C1289" s="5">
        <f t="shared" si="19"/>
        <v>-14715</v>
      </c>
      <c r="D1289" s="6"/>
    </row>
    <row r="1290" spans="1:4" x14ac:dyDescent="0.2">
      <c r="A1290">
        <v>1286</v>
      </c>
      <c r="B1290" s="14">
        <f>'EstExp 11-17'!E182</f>
        <v>155000</v>
      </c>
      <c r="C1290" s="5">
        <f t="shared" si="19"/>
        <v>-153714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155000</v>
      </c>
      <c r="C1294" s="5">
        <f t="shared" si="19"/>
        <v>-153710</v>
      </c>
      <c r="D1294" s="6"/>
    </row>
    <row r="1295" spans="1:4" x14ac:dyDescent="0.2">
      <c r="A1295">
        <v>1291</v>
      </c>
      <c r="B1295" s="14">
        <f>'EstExp 11-17'!E196</f>
        <v>0</v>
      </c>
      <c r="C1295" s="5">
        <f t="shared" si="19"/>
        <v>1291</v>
      </c>
      <c r="D1295" s="6"/>
    </row>
    <row r="1296" spans="1:4" x14ac:dyDescent="0.2">
      <c r="A1296">
        <v>1292</v>
      </c>
      <c r="B1296" s="14">
        <f>'EstExp 11-17'!E210</f>
        <v>155000</v>
      </c>
      <c r="C1296" s="5">
        <f t="shared" si="19"/>
        <v>-153708</v>
      </c>
      <c r="D1296" s="6"/>
    </row>
    <row r="1297" spans="1:4" x14ac:dyDescent="0.2">
      <c r="A1297">
        <v>1293</v>
      </c>
      <c r="B1297" s="14">
        <f>'EstExp 11-17'!F182</f>
        <v>41000</v>
      </c>
      <c r="C1297" s="5">
        <f t="shared" si="19"/>
        <v>-39707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41000</v>
      </c>
      <c r="C1301" s="5">
        <f t="shared" si="19"/>
        <v>-39703</v>
      </c>
      <c r="D1301" s="6"/>
    </row>
    <row r="1302" spans="1:4" x14ac:dyDescent="0.2">
      <c r="A1302">
        <v>1298</v>
      </c>
      <c r="B1302" s="14">
        <f>'EstExp 11-17'!F210</f>
        <v>41000</v>
      </c>
      <c r="C1302" s="5">
        <f t="shared" si="19"/>
        <v>-39702</v>
      </c>
      <c r="D1302" s="6"/>
    </row>
    <row r="1303" spans="1:4" x14ac:dyDescent="0.2">
      <c r="A1303">
        <v>1299</v>
      </c>
      <c r="B1303" s="14">
        <f>'EstExp 11-17'!G182</f>
        <v>8600</v>
      </c>
      <c r="C1303" s="5">
        <f t="shared" si="19"/>
        <v>-7301</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8600</v>
      </c>
      <c r="C1307" s="5">
        <f t="shared" si="19"/>
        <v>-7297</v>
      </c>
      <c r="D1307" s="6"/>
    </row>
    <row r="1308" spans="1:4" x14ac:dyDescent="0.2">
      <c r="A1308">
        <v>1304</v>
      </c>
      <c r="B1308" s="14">
        <f>'EstExp 11-17'!G210</f>
        <v>8600</v>
      </c>
      <c r="C1308" s="5">
        <f t="shared" si="19"/>
        <v>-7296</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388600</v>
      </c>
      <c r="C1320" s="5">
        <f t="shared" si="19"/>
        <v>-387284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388600</v>
      </c>
      <c r="C1324" s="5">
        <f t="shared" si="19"/>
        <v>-387280</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388600</v>
      </c>
      <c r="C1331" s="5">
        <f t="shared" si="19"/>
        <v>-387273</v>
      </c>
      <c r="D1331" s="6"/>
    </row>
    <row r="1332" spans="1:4" x14ac:dyDescent="0.2">
      <c r="A1332">
        <v>1328</v>
      </c>
      <c r="B1332" s="14">
        <f>'EstExp 11-17'!K211</f>
        <v>5000</v>
      </c>
      <c r="C1332" s="5">
        <f t="shared" si="19"/>
        <v>-3672</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2000</v>
      </c>
      <c r="C1350" s="5">
        <f t="shared" si="19"/>
        <v>-654</v>
      </c>
      <c r="D1350" s="6"/>
    </row>
    <row r="1351" spans="1:4" x14ac:dyDescent="0.2">
      <c r="A1351">
        <v>1347</v>
      </c>
      <c r="B1351" s="14">
        <f>'EstExp 11-17'!D223</f>
        <v>2000</v>
      </c>
      <c r="C1351" s="5">
        <f t="shared" ref="C1351:C1414" si="20">A1351-B1351</f>
        <v>-653</v>
      </c>
      <c r="D1351" s="6"/>
    </row>
    <row r="1352" spans="1:4" x14ac:dyDescent="0.2">
      <c r="A1352">
        <v>1348</v>
      </c>
      <c r="B1352" s="14">
        <f>'EstExp 11-17'!D224</f>
        <v>0</v>
      </c>
      <c r="C1352" s="5">
        <f t="shared" si="20"/>
        <v>1348</v>
      </c>
      <c r="D1352" s="6"/>
    </row>
    <row r="1353" spans="1:4" x14ac:dyDescent="0.2">
      <c r="A1353">
        <v>1349</v>
      </c>
      <c r="B1353" s="14">
        <f>'EstExp 11-17'!D229</f>
        <v>84600</v>
      </c>
      <c r="C1353" s="5">
        <f t="shared" si="20"/>
        <v>-83251</v>
      </c>
      <c r="D1353" s="6"/>
    </row>
    <row r="1354" spans="1:4" x14ac:dyDescent="0.2">
      <c r="A1354">
        <v>1350</v>
      </c>
      <c r="B1354" s="14">
        <f>'EstExp 11-17'!D232</f>
        <v>700</v>
      </c>
      <c r="C1354" s="5">
        <f t="shared" si="20"/>
        <v>650</v>
      </c>
      <c r="D1354" s="6"/>
    </row>
    <row r="1355" spans="1:4" x14ac:dyDescent="0.2">
      <c r="A1355">
        <v>1351</v>
      </c>
      <c r="B1355" s="14">
        <f>'EstExp 11-17'!D233</f>
        <v>700</v>
      </c>
      <c r="C1355" s="5">
        <f t="shared" si="20"/>
        <v>651</v>
      </c>
      <c r="D1355" s="6"/>
    </row>
    <row r="1356" spans="1:4" x14ac:dyDescent="0.2">
      <c r="A1356">
        <v>1352</v>
      </c>
      <c r="B1356" s="14">
        <f>'EstExp 11-17'!D234</f>
        <v>7500</v>
      </c>
      <c r="C1356" s="5">
        <f t="shared" si="20"/>
        <v>-6148</v>
      </c>
      <c r="D1356" s="6"/>
    </row>
    <row r="1357" spans="1:4" x14ac:dyDescent="0.2">
      <c r="A1357">
        <v>1353</v>
      </c>
      <c r="B1357" s="14">
        <f>'EstExp 11-17'!D235</f>
        <v>0</v>
      </c>
      <c r="C1357" s="5">
        <f t="shared" si="20"/>
        <v>1353</v>
      </c>
      <c r="D1357" s="6"/>
    </row>
    <row r="1358" spans="1:4" x14ac:dyDescent="0.2">
      <c r="A1358">
        <v>1354</v>
      </c>
      <c r="B1358" s="14">
        <f>'EstExp 11-17'!D236</f>
        <v>0</v>
      </c>
      <c r="C1358" s="5">
        <f t="shared" si="20"/>
        <v>1354</v>
      </c>
      <c r="D1358" s="6"/>
    </row>
    <row r="1359" spans="1:4" x14ac:dyDescent="0.2">
      <c r="A1359">
        <v>1355</v>
      </c>
      <c r="B1359" s="14">
        <f>'EstExp 11-17'!D237</f>
        <v>0</v>
      </c>
      <c r="C1359" s="5">
        <f t="shared" si="20"/>
        <v>1355</v>
      </c>
      <c r="D1359" s="6"/>
    </row>
    <row r="1360" spans="1:4" x14ac:dyDescent="0.2">
      <c r="A1360">
        <v>1356</v>
      </c>
      <c r="B1360" s="14">
        <f>'EstExp 11-17'!D238</f>
        <v>8900</v>
      </c>
      <c r="C1360" s="5">
        <f t="shared" si="20"/>
        <v>-7544</v>
      </c>
      <c r="D1360" s="6"/>
    </row>
    <row r="1361" spans="1:4" x14ac:dyDescent="0.2">
      <c r="A1361">
        <v>1357</v>
      </c>
      <c r="B1361" s="14">
        <f>'EstExp 11-17'!D240</f>
        <v>0</v>
      </c>
      <c r="C1361" s="5">
        <f t="shared" si="20"/>
        <v>1357</v>
      </c>
      <c r="D1361" s="6"/>
    </row>
    <row r="1362" spans="1:4" x14ac:dyDescent="0.2">
      <c r="A1362">
        <v>1358</v>
      </c>
      <c r="B1362" s="14">
        <f>'EstExp 11-17'!D241</f>
        <v>0</v>
      </c>
      <c r="C1362" s="5">
        <f t="shared" si="20"/>
        <v>1358</v>
      </c>
      <c r="D1362" s="6"/>
    </row>
    <row r="1363" spans="1:4" x14ac:dyDescent="0.2">
      <c r="A1363">
        <v>1359</v>
      </c>
      <c r="B1363" s="14">
        <f>'EstExp 11-17'!D242</f>
        <v>0</v>
      </c>
      <c r="C1363" s="5">
        <f t="shared" si="20"/>
        <v>1359</v>
      </c>
      <c r="D1363" s="6"/>
    </row>
    <row r="1364" spans="1:4" x14ac:dyDescent="0.2">
      <c r="A1364">
        <v>1360</v>
      </c>
      <c r="B1364" s="14">
        <f>'EstExp 11-17'!D243</f>
        <v>0</v>
      </c>
      <c r="C1364" s="5">
        <f t="shared" si="20"/>
        <v>1360</v>
      </c>
      <c r="D1364" s="6"/>
    </row>
    <row r="1365" spans="1:4" x14ac:dyDescent="0.2">
      <c r="A1365">
        <v>1361</v>
      </c>
      <c r="B1365" s="14">
        <f>'EstExp 11-17'!D245</f>
        <v>0</v>
      </c>
      <c r="C1365" s="5">
        <f t="shared" si="20"/>
        <v>1361</v>
      </c>
      <c r="D1365" s="6"/>
    </row>
    <row r="1366" spans="1:4" x14ac:dyDescent="0.2">
      <c r="A1366">
        <v>1362</v>
      </c>
      <c r="B1366" s="14">
        <f>'EstExp 11-17'!D246</f>
        <v>1700</v>
      </c>
      <c r="C1366" s="5">
        <f t="shared" si="20"/>
        <v>-338</v>
      </c>
      <c r="D1366" s="6"/>
    </row>
    <row r="1367" spans="1:4" x14ac:dyDescent="0.2">
      <c r="A1367">
        <v>1363</v>
      </c>
      <c r="B1367" s="14">
        <f>'EstExp 11-17'!D257</f>
        <v>1700</v>
      </c>
      <c r="C1367" s="5">
        <f t="shared" si="20"/>
        <v>-337</v>
      </c>
      <c r="D1367" s="6"/>
    </row>
    <row r="1368" spans="1:4" x14ac:dyDescent="0.2">
      <c r="A1368">
        <v>1364</v>
      </c>
      <c r="B1368" s="14">
        <f>'EstExp 11-17'!D259</f>
        <v>21000</v>
      </c>
      <c r="C1368" s="5">
        <f t="shared" si="20"/>
        <v>-19636</v>
      </c>
      <c r="D1368" s="6"/>
    </row>
    <row r="1369" spans="1:4" x14ac:dyDescent="0.2">
      <c r="A1369">
        <v>1365</v>
      </c>
      <c r="B1369" s="14">
        <f>'EstExp 11-17'!D260</f>
        <v>0</v>
      </c>
      <c r="C1369" s="5">
        <f t="shared" si="20"/>
        <v>1365</v>
      </c>
      <c r="D1369" s="6"/>
    </row>
    <row r="1370" spans="1:4" x14ac:dyDescent="0.2">
      <c r="A1370">
        <v>1366</v>
      </c>
      <c r="B1370" s="14">
        <f>'EstExp 11-17'!D261</f>
        <v>21000</v>
      </c>
      <c r="C1370" s="5">
        <f t="shared" si="20"/>
        <v>-19634</v>
      </c>
      <c r="D1370" s="6"/>
    </row>
    <row r="1371" spans="1:4" x14ac:dyDescent="0.2">
      <c r="A1371">
        <v>1367</v>
      </c>
      <c r="B1371" s="14">
        <f>'EstExp 11-17'!D263</f>
        <v>0</v>
      </c>
      <c r="C1371" s="5">
        <f t="shared" si="20"/>
        <v>1367</v>
      </c>
      <c r="D1371" s="6"/>
    </row>
    <row r="1372" spans="1:4" x14ac:dyDescent="0.2">
      <c r="A1372">
        <v>1368</v>
      </c>
      <c r="B1372" s="14">
        <f>'EstExp 11-17'!D264</f>
        <v>16000</v>
      </c>
      <c r="C1372" s="5">
        <f t="shared" si="20"/>
        <v>-14632</v>
      </c>
      <c r="D1372" s="6"/>
    </row>
    <row r="1373" spans="1:4" x14ac:dyDescent="0.2">
      <c r="A1373">
        <v>1369</v>
      </c>
      <c r="B1373" s="14">
        <f>'EstExp 11-17'!D265</f>
        <v>0</v>
      </c>
      <c r="C1373" s="5">
        <f t="shared" si="20"/>
        <v>1369</v>
      </c>
      <c r="D1373" s="6"/>
    </row>
    <row r="1374" spans="1:4" x14ac:dyDescent="0.2">
      <c r="A1374">
        <v>1370</v>
      </c>
      <c r="B1374" s="14">
        <f>'EstExp 11-17'!D266</f>
        <v>27000</v>
      </c>
      <c r="C1374" s="5">
        <f t="shared" si="20"/>
        <v>-25630</v>
      </c>
      <c r="D1374" s="6"/>
    </row>
    <row r="1375" spans="1:4" x14ac:dyDescent="0.2">
      <c r="A1375">
        <v>1371</v>
      </c>
      <c r="B1375" s="14">
        <f>'EstExp 11-17'!D267</f>
        <v>21000</v>
      </c>
      <c r="C1375" s="5">
        <f t="shared" si="20"/>
        <v>-19629</v>
      </c>
      <c r="D1375" s="6"/>
    </row>
    <row r="1376" spans="1:4" x14ac:dyDescent="0.2">
      <c r="A1376">
        <v>1372</v>
      </c>
      <c r="B1376" s="14">
        <f>'EstExp 11-17'!D268</f>
        <v>13000</v>
      </c>
      <c r="C1376" s="5">
        <f t="shared" si="20"/>
        <v>-11628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77000</v>
      </c>
      <c r="C1379" s="5">
        <f t="shared" si="20"/>
        <v>-75625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108600</v>
      </c>
      <c r="C1389" s="5">
        <f t="shared" si="20"/>
        <v>-107215</v>
      </c>
      <c r="D1389" s="6"/>
    </row>
    <row r="1390" spans="1:4" x14ac:dyDescent="0.2">
      <c r="A1390">
        <v>1386</v>
      </c>
      <c r="B1390" s="14">
        <f>'EstExp 11-17'!D280</f>
        <v>0</v>
      </c>
      <c r="C1390" s="5">
        <f t="shared" si="20"/>
        <v>1386</v>
      </c>
      <c r="D1390" s="6"/>
    </row>
    <row r="1391" spans="1:4" x14ac:dyDescent="0.2">
      <c r="A1391">
        <v>1387</v>
      </c>
      <c r="B1391" s="14">
        <f>'EstExp 11-17'!D295</f>
        <v>193200</v>
      </c>
      <c r="C1391" s="5">
        <f t="shared" si="20"/>
        <v>-191813</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2000</v>
      </c>
      <c r="C1414" s="5">
        <f t="shared" si="20"/>
        <v>-590</v>
      </c>
      <c r="D1414" s="6"/>
    </row>
    <row r="1415" spans="1:4" x14ac:dyDescent="0.2">
      <c r="A1415">
        <v>1411</v>
      </c>
      <c r="B1415" s="14">
        <f>'EstExp 11-17'!K223</f>
        <v>2000</v>
      </c>
      <c r="C1415" s="5">
        <f t="shared" ref="C1415:C1478" si="21">A1415-B1415</f>
        <v>-589</v>
      </c>
      <c r="D1415" s="6"/>
    </row>
    <row r="1416" spans="1:4" x14ac:dyDescent="0.2">
      <c r="A1416">
        <v>1412</v>
      </c>
      <c r="B1416" s="14">
        <f>'EstExp 11-17'!K224</f>
        <v>0</v>
      </c>
      <c r="C1416" s="5">
        <f t="shared" si="21"/>
        <v>1412</v>
      </c>
      <c r="D1416" s="6"/>
    </row>
    <row r="1417" spans="1:4" x14ac:dyDescent="0.2">
      <c r="A1417">
        <v>1413</v>
      </c>
      <c r="B1417" s="14">
        <f>'EstExp 11-17'!K229</f>
        <v>84600</v>
      </c>
      <c r="C1417" s="5">
        <f t="shared" si="21"/>
        <v>-83187</v>
      </c>
      <c r="D1417" s="6"/>
    </row>
    <row r="1418" spans="1:4" x14ac:dyDescent="0.2">
      <c r="A1418">
        <v>1414</v>
      </c>
      <c r="B1418" s="14">
        <f>'EstExp 11-17'!K232</f>
        <v>700</v>
      </c>
      <c r="C1418" s="5">
        <f t="shared" si="21"/>
        <v>714</v>
      </c>
      <c r="D1418" s="6"/>
    </row>
    <row r="1419" spans="1:4" x14ac:dyDescent="0.2">
      <c r="A1419">
        <v>1415</v>
      </c>
      <c r="B1419" s="14">
        <f>'EstExp 11-17'!K233</f>
        <v>700</v>
      </c>
      <c r="C1419" s="5">
        <f t="shared" si="21"/>
        <v>715</v>
      </c>
      <c r="D1419" s="6"/>
    </row>
    <row r="1420" spans="1:4" x14ac:dyDescent="0.2">
      <c r="A1420">
        <v>1416</v>
      </c>
      <c r="B1420" s="14">
        <f>'EstExp 11-17'!K234</f>
        <v>7500</v>
      </c>
      <c r="C1420" s="5">
        <f t="shared" si="21"/>
        <v>-6084</v>
      </c>
      <c r="D1420" s="6"/>
    </row>
    <row r="1421" spans="1:4" x14ac:dyDescent="0.2">
      <c r="A1421">
        <v>1417</v>
      </c>
      <c r="B1421" s="14">
        <f>'EstExp 11-17'!K235</f>
        <v>0</v>
      </c>
      <c r="C1421" s="5">
        <f t="shared" si="21"/>
        <v>1417</v>
      </c>
      <c r="D1421" s="6"/>
    </row>
    <row r="1422" spans="1:4" x14ac:dyDescent="0.2">
      <c r="A1422">
        <v>1418</v>
      </c>
      <c r="B1422" s="14">
        <f>'EstExp 11-17'!K236</f>
        <v>0</v>
      </c>
      <c r="C1422" s="5">
        <f t="shared" si="21"/>
        <v>1418</v>
      </c>
      <c r="D1422" s="6"/>
    </row>
    <row r="1423" spans="1:4" x14ac:dyDescent="0.2">
      <c r="A1423">
        <v>1419</v>
      </c>
      <c r="B1423" s="14">
        <f>'EstExp 11-17'!K237</f>
        <v>0</v>
      </c>
      <c r="C1423" s="5">
        <f t="shared" si="21"/>
        <v>1419</v>
      </c>
      <c r="D1423" s="6"/>
    </row>
    <row r="1424" spans="1:4" x14ac:dyDescent="0.2">
      <c r="A1424">
        <v>1420</v>
      </c>
      <c r="B1424" s="14">
        <f>'EstExp 11-17'!K238</f>
        <v>8900</v>
      </c>
      <c r="C1424" s="5">
        <f t="shared" si="21"/>
        <v>-7480</v>
      </c>
      <c r="D1424" s="6"/>
    </row>
    <row r="1425" spans="1:4" x14ac:dyDescent="0.2">
      <c r="A1425">
        <v>1421</v>
      </c>
      <c r="B1425" s="14">
        <f>'EstExp 11-17'!K240</f>
        <v>0</v>
      </c>
      <c r="C1425" s="5">
        <f t="shared" si="21"/>
        <v>1421</v>
      </c>
      <c r="D1425" s="6"/>
    </row>
    <row r="1426" spans="1:4" x14ac:dyDescent="0.2">
      <c r="A1426">
        <v>1422</v>
      </c>
      <c r="B1426" s="14">
        <f>'EstExp 11-17'!K241</f>
        <v>0</v>
      </c>
      <c r="C1426" s="5">
        <f t="shared" si="21"/>
        <v>1422</v>
      </c>
      <c r="D1426" s="6"/>
    </row>
    <row r="1427" spans="1:4" x14ac:dyDescent="0.2">
      <c r="A1427">
        <v>1423</v>
      </c>
      <c r="B1427" s="14">
        <f>'EstExp 11-17'!K242</f>
        <v>0</v>
      </c>
      <c r="C1427" s="5">
        <f t="shared" si="21"/>
        <v>1423</v>
      </c>
      <c r="D1427" s="6"/>
    </row>
    <row r="1428" spans="1:4" x14ac:dyDescent="0.2">
      <c r="A1428">
        <v>1424</v>
      </c>
      <c r="B1428" s="14">
        <f>'EstExp 11-17'!K243</f>
        <v>0</v>
      </c>
      <c r="C1428" s="5">
        <f t="shared" si="21"/>
        <v>1424</v>
      </c>
      <c r="D1428" s="6"/>
    </row>
    <row r="1429" spans="1:4" x14ac:dyDescent="0.2">
      <c r="A1429">
        <v>1425</v>
      </c>
      <c r="B1429" s="14">
        <f>'EstExp 11-17'!K245</f>
        <v>0</v>
      </c>
      <c r="C1429" s="5">
        <f t="shared" si="21"/>
        <v>1425</v>
      </c>
      <c r="D1429" s="6"/>
    </row>
    <row r="1430" spans="1:4" x14ac:dyDescent="0.2">
      <c r="A1430">
        <v>1426</v>
      </c>
      <c r="B1430" s="14">
        <f>'EstExp 11-17'!K246</f>
        <v>1700</v>
      </c>
      <c r="C1430" s="5">
        <f t="shared" si="21"/>
        <v>-274</v>
      </c>
      <c r="D1430" s="6"/>
    </row>
    <row r="1431" spans="1:4" x14ac:dyDescent="0.2">
      <c r="A1431">
        <v>1427</v>
      </c>
      <c r="B1431" s="14">
        <f>'EstExp 11-17'!K257</f>
        <v>1700</v>
      </c>
      <c r="C1431" s="5">
        <f t="shared" si="21"/>
        <v>-273</v>
      </c>
      <c r="D1431" s="6"/>
    </row>
    <row r="1432" spans="1:4" x14ac:dyDescent="0.2">
      <c r="A1432">
        <v>1428</v>
      </c>
      <c r="B1432" s="14">
        <f>'EstExp 11-17'!K259</f>
        <v>21000</v>
      </c>
      <c r="C1432" s="5">
        <f t="shared" si="21"/>
        <v>-19572</v>
      </c>
      <c r="D1432" s="6"/>
    </row>
    <row r="1433" spans="1:4" x14ac:dyDescent="0.2">
      <c r="A1433">
        <v>1429</v>
      </c>
      <c r="B1433" s="14">
        <f>'EstExp 11-17'!K260</f>
        <v>0</v>
      </c>
      <c r="C1433" s="5">
        <f t="shared" si="21"/>
        <v>1429</v>
      </c>
      <c r="D1433" s="6"/>
    </row>
    <row r="1434" spans="1:4" x14ac:dyDescent="0.2">
      <c r="A1434">
        <v>1430</v>
      </c>
      <c r="B1434" s="14">
        <f>'EstExp 11-17'!K261</f>
        <v>21000</v>
      </c>
      <c r="C1434" s="5">
        <f t="shared" si="21"/>
        <v>-19570</v>
      </c>
      <c r="D1434" s="6"/>
    </row>
    <row r="1435" spans="1:4" x14ac:dyDescent="0.2">
      <c r="A1435">
        <v>1431</v>
      </c>
      <c r="B1435" s="14">
        <f>'EstExp 11-17'!K263</f>
        <v>0</v>
      </c>
      <c r="C1435" s="5">
        <f t="shared" si="21"/>
        <v>1431</v>
      </c>
      <c r="D1435" s="6"/>
    </row>
    <row r="1436" spans="1:4" x14ac:dyDescent="0.2">
      <c r="A1436">
        <v>1432</v>
      </c>
      <c r="B1436" s="14">
        <f>'EstExp 11-17'!K264</f>
        <v>16000</v>
      </c>
      <c r="C1436" s="5">
        <f t="shared" si="21"/>
        <v>-14568</v>
      </c>
      <c r="D1436" s="6"/>
    </row>
    <row r="1437" spans="1:4" x14ac:dyDescent="0.2">
      <c r="A1437">
        <v>1433</v>
      </c>
      <c r="B1437" s="14">
        <f>'EstExp 11-17'!K265</f>
        <v>0</v>
      </c>
      <c r="C1437" s="5">
        <f t="shared" si="21"/>
        <v>1433</v>
      </c>
      <c r="D1437" s="6"/>
    </row>
    <row r="1438" spans="1:4" x14ac:dyDescent="0.2">
      <c r="A1438">
        <v>1434</v>
      </c>
      <c r="B1438" s="14">
        <f>'EstExp 11-17'!K266</f>
        <v>27000</v>
      </c>
      <c r="C1438" s="5">
        <f t="shared" si="21"/>
        <v>-25566</v>
      </c>
      <c r="D1438" s="6"/>
    </row>
    <row r="1439" spans="1:4" x14ac:dyDescent="0.2">
      <c r="A1439">
        <v>1435</v>
      </c>
      <c r="B1439" s="14">
        <f>'EstExp 11-17'!K267</f>
        <v>21000</v>
      </c>
      <c r="C1439" s="5">
        <f t="shared" si="21"/>
        <v>-19565</v>
      </c>
      <c r="D1439" s="6"/>
    </row>
    <row r="1440" spans="1:4" x14ac:dyDescent="0.2">
      <c r="A1440">
        <v>1436</v>
      </c>
      <c r="B1440" s="14">
        <f>'EstExp 11-17'!K268</f>
        <v>13000</v>
      </c>
      <c r="C1440" s="5">
        <f t="shared" si="21"/>
        <v>-11564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77000</v>
      </c>
      <c r="C1443" s="5">
        <f t="shared" si="21"/>
        <v>-75561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108600</v>
      </c>
      <c r="C1453" s="5">
        <f t="shared" si="21"/>
        <v>-107151</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193200</v>
      </c>
      <c r="C1460" s="5">
        <f t="shared" si="21"/>
        <v>-191744</v>
      </c>
      <c r="D1460" s="6"/>
    </row>
    <row r="1461" spans="1:4" x14ac:dyDescent="0.2">
      <c r="A1461">
        <v>1457</v>
      </c>
      <c r="B1461" s="14">
        <f>'EstExp 11-17'!K296</f>
        <v>9300</v>
      </c>
      <c r="C1461" s="5">
        <f t="shared" si="21"/>
        <v>-7843</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70000</v>
      </c>
      <c r="C1492" s="5">
        <f t="shared" si="22"/>
        <v>-68512</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70000</v>
      </c>
      <c r="C1496" s="5">
        <f t="shared" si="22"/>
        <v>-68508</v>
      </c>
      <c r="D1496" s="6"/>
    </row>
    <row r="1497" spans="1:4" x14ac:dyDescent="0.2">
      <c r="A1497">
        <v>1493</v>
      </c>
      <c r="B1497" s="14">
        <f>'EstExp 11-17'!H312</f>
        <v>70000</v>
      </c>
      <c r="C1497" s="5">
        <f t="shared" si="22"/>
        <v>-68507</v>
      </c>
      <c r="D1497" s="6"/>
    </row>
    <row r="1498" spans="1:4" x14ac:dyDescent="0.2">
      <c r="A1498">
        <v>1494</v>
      </c>
      <c r="B1498" s="14">
        <f>'EstExp 11-17'!K301</f>
        <v>70000</v>
      </c>
      <c r="C1498" s="5">
        <f t="shared" si="22"/>
        <v>-68506</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70000</v>
      </c>
      <c r="C1502" s="5">
        <f t="shared" si="22"/>
        <v>-68502</v>
      </c>
      <c r="D1502" s="6"/>
    </row>
    <row r="1503" spans="1:4" x14ac:dyDescent="0.2">
      <c r="A1503">
        <v>1499</v>
      </c>
      <c r="B1503" s="14">
        <f>'EstExp 11-17'!K312</f>
        <v>70000</v>
      </c>
      <c r="C1503" s="5">
        <f t="shared" si="22"/>
        <v>-68501</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346</v>
      </c>
    </row>
    <row r="1512" spans="1:4" x14ac:dyDescent="0.2">
      <c r="A1512" s="3">
        <v>1508</v>
      </c>
      <c r="C1512" s="5">
        <f t="shared" si="22"/>
        <v>1508</v>
      </c>
      <c r="D1512" s="6" t="s">
        <v>346</v>
      </c>
    </row>
    <row r="1513" spans="1:4" x14ac:dyDescent="0.2">
      <c r="A1513" s="3">
        <v>1509</v>
      </c>
      <c r="C1513" s="5">
        <f t="shared" si="22"/>
        <v>1509</v>
      </c>
      <c r="D1513" s="6" t="s">
        <v>346</v>
      </c>
    </row>
    <row r="1514" spans="1:4" x14ac:dyDescent="0.2">
      <c r="A1514" s="3">
        <v>1510</v>
      </c>
      <c r="C1514" s="5">
        <f t="shared" si="22"/>
        <v>1510</v>
      </c>
      <c r="D1514" s="6" t="s">
        <v>346</v>
      </c>
    </row>
    <row r="1515" spans="1:4" x14ac:dyDescent="0.2">
      <c r="A1515" s="3">
        <v>1511</v>
      </c>
      <c r="C1515" s="5">
        <f t="shared" si="22"/>
        <v>1511</v>
      </c>
      <c r="D1515" s="6" t="s">
        <v>346</v>
      </c>
    </row>
    <row r="1516" spans="1:4" x14ac:dyDescent="0.2">
      <c r="A1516" s="3">
        <v>1512</v>
      </c>
      <c r="C1516" s="5">
        <f t="shared" si="22"/>
        <v>1512</v>
      </c>
      <c r="D1516" s="6" t="s">
        <v>346</v>
      </c>
    </row>
    <row r="1517" spans="1:4" x14ac:dyDescent="0.2">
      <c r="A1517" s="3">
        <v>1513</v>
      </c>
      <c r="C1517" s="5">
        <f t="shared" si="22"/>
        <v>1513</v>
      </c>
      <c r="D1517" s="6" t="s">
        <v>346</v>
      </c>
    </row>
    <row r="1518" spans="1:4" x14ac:dyDescent="0.2">
      <c r="A1518" s="3">
        <v>1514</v>
      </c>
      <c r="C1518" s="5">
        <f t="shared" si="22"/>
        <v>1514</v>
      </c>
      <c r="D1518" s="6" t="s">
        <v>346</v>
      </c>
    </row>
    <row r="1519" spans="1:4" x14ac:dyDescent="0.2">
      <c r="A1519" s="3">
        <v>1515</v>
      </c>
      <c r="C1519" s="5">
        <f t="shared" si="22"/>
        <v>1515</v>
      </c>
      <c r="D1519" s="6" t="s">
        <v>346</v>
      </c>
    </row>
    <row r="1520" spans="1:4" x14ac:dyDescent="0.2">
      <c r="A1520" s="3">
        <v>1516</v>
      </c>
      <c r="C1520" s="5">
        <f t="shared" si="22"/>
        <v>1516</v>
      </c>
      <c r="D1520" s="6" t="s">
        <v>346</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190459</v>
      </c>
      <c r="C1560" s="5">
        <f t="shared" si="23"/>
        <v>-188903</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150159</v>
      </c>
      <c r="C1573" s="5">
        <f t="shared" si="23"/>
        <v>-148590</v>
      </c>
      <c r="D1573" s="6"/>
    </row>
    <row r="1574" spans="1:4" x14ac:dyDescent="0.2">
      <c r="A1574">
        <v>1570</v>
      </c>
      <c r="B1574" s="14">
        <f>'BudgetSum 2-3'!D3</f>
        <v>270464</v>
      </c>
      <c r="C1574" s="5">
        <f t="shared" si="23"/>
        <v>-268894</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270764</v>
      </c>
      <c r="C1587" s="5">
        <f t="shared" si="23"/>
        <v>-269181</v>
      </c>
      <c r="D1587" s="6"/>
    </row>
    <row r="1588" spans="1:4" x14ac:dyDescent="0.2">
      <c r="A1588">
        <v>1584</v>
      </c>
      <c r="B1588" s="14">
        <f>'BudgetSum 2-3'!E3</f>
        <v>71494</v>
      </c>
      <c r="C1588" s="5">
        <f t="shared" si="23"/>
        <v>-69910</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71544</v>
      </c>
      <c r="C1601" s="5">
        <f t="shared" si="23"/>
        <v>-69947</v>
      </c>
      <c r="D1601" s="6"/>
    </row>
    <row r="1602" spans="1:4" x14ac:dyDescent="0.2">
      <c r="A1602">
        <v>1598</v>
      </c>
      <c r="B1602" s="14">
        <f>'BudgetSum 2-3'!F3</f>
        <v>394006</v>
      </c>
      <c r="C1602" s="5">
        <f t="shared" si="23"/>
        <v>-392408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399006</v>
      </c>
      <c r="C1615" s="5">
        <f t="shared" si="24"/>
        <v>-397395</v>
      </c>
      <c r="D1615" s="6"/>
    </row>
    <row r="1616" spans="1:4" x14ac:dyDescent="0.2">
      <c r="A1616">
        <v>1612</v>
      </c>
      <c r="B1616" s="14">
        <f>'BudgetSum 2-3'!G3</f>
        <v>231490</v>
      </c>
      <c r="C1616" s="5">
        <f t="shared" si="24"/>
        <v>-229878</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240790</v>
      </c>
      <c r="C1629" s="5">
        <f t="shared" si="24"/>
        <v>-239165</v>
      </c>
      <c r="D1629" s="6"/>
    </row>
    <row r="1630" spans="1:4" x14ac:dyDescent="0.2">
      <c r="A1630">
        <v>1626</v>
      </c>
      <c r="B1630" s="14">
        <f>'BudgetSum 2-3'!H3</f>
        <v>82931</v>
      </c>
      <c r="C1630" s="5">
        <f t="shared" si="24"/>
        <v>-81305</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82931</v>
      </c>
      <c r="C1643" s="5">
        <f t="shared" si="24"/>
        <v>-81292</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346</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346</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346</v>
      </c>
    </row>
    <row r="2021" spans="1:4" x14ac:dyDescent="0.2">
      <c r="A2021" s="3">
        <v>2017</v>
      </c>
      <c r="C2021" s="5">
        <f t="shared" si="30"/>
        <v>2017</v>
      </c>
      <c r="D2021" s="6" t="s">
        <v>346</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346</v>
      </c>
    </row>
    <row r="2026" spans="1:4" x14ac:dyDescent="0.2">
      <c r="A2026" s="3">
        <v>2022</v>
      </c>
      <c r="C2026" s="5">
        <f t="shared" si="30"/>
        <v>2022</v>
      </c>
      <c r="D2026" s="6" t="s">
        <v>346</v>
      </c>
    </row>
    <row r="2027" spans="1:4" x14ac:dyDescent="0.2">
      <c r="A2027" s="3">
        <v>2023</v>
      </c>
      <c r="C2027" s="5">
        <f t="shared" si="30"/>
        <v>2023</v>
      </c>
      <c r="D2027" s="6" t="s">
        <v>346</v>
      </c>
    </row>
    <row r="2028" spans="1:4" x14ac:dyDescent="0.2">
      <c r="A2028" s="3">
        <v>2024</v>
      </c>
      <c r="C2028" s="5">
        <f t="shared" si="30"/>
        <v>2024</v>
      </c>
      <c r="D2028" s="6" t="s">
        <v>346</v>
      </c>
    </row>
    <row r="2029" spans="1:4" x14ac:dyDescent="0.2">
      <c r="A2029" s="3">
        <v>2025</v>
      </c>
      <c r="C2029" s="5">
        <f t="shared" si="30"/>
        <v>2025</v>
      </c>
      <c r="D2029" s="6" t="s">
        <v>346</v>
      </c>
    </row>
    <row r="2030" spans="1:4" x14ac:dyDescent="0.2">
      <c r="A2030" s="4">
        <v>2026</v>
      </c>
      <c r="B2030" s="15">
        <f>'EstExp 11-17'!K101</f>
        <v>0</v>
      </c>
      <c r="C2030" s="5">
        <f t="shared" si="30"/>
        <v>2026</v>
      </c>
      <c r="D2030" s="6" t="s">
        <v>880</v>
      </c>
    </row>
    <row r="2031" spans="1:4" x14ac:dyDescent="0.2">
      <c r="A2031">
        <v>2027</v>
      </c>
      <c r="B2031" s="14">
        <f>'EstExp 11-17'!K84</f>
        <v>120000</v>
      </c>
      <c r="C2031" s="5">
        <f t="shared" si="30"/>
        <v>-117973</v>
      </c>
      <c r="D2031" s="6"/>
    </row>
    <row r="2032" spans="1:4" x14ac:dyDescent="0.2">
      <c r="A2032">
        <v>2028</v>
      </c>
      <c r="B2032" s="14">
        <f>'EstExp 11-17'!K92</f>
        <v>80000</v>
      </c>
      <c r="C2032" s="5">
        <f t="shared" si="30"/>
        <v>-77972</v>
      </c>
      <c r="D2032" s="6"/>
    </row>
    <row r="2033" spans="1:4" x14ac:dyDescent="0.2">
      <c r="A2033" s="4">
        <v>2029</v>
      </c>
      <c r="B2033" s="15">
        <f>'EstExp 11-17'!K100</f>
        <v>0</v>
      </c>
      <c r="C2033" s="5">
        <f t="shared" si="30"/>
        <v>2029</v>
      </c>
      <c r="D2033" s="18" t="s">
        <v>880</v>
      </c>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346</v>
      </c>
    </row>
    <row r="2042" spans="1:4" x14ac:dyDescent="0.2">
      <c r="A2042" s="3">
        <v>2038</v>
      </c>
      <c r="C2042" s="5">
        <f t="shared" si="30"/>
        <v>2038</v>
      </c>
      <c r="D2042" s="6" t="s">
        <v>346</v>
      </c>
    </row>
    <row r="2043" spans="1:4" x14ac:dyDescent="0.2">
      <c r="A2043" s="3">
        <v>2039</v>
      </c>
      <c r="C2043" s="5">
        <f t="shared" si="30"/>
        <v>2039</v>
      </c>
      <c r="D2043" s="7"/>
    </row>
    <row r="2044" spans="1:4" x14ac:dyDescent="0.2">
      <c r="A2044" s="3">
        <v>2040</v>
      </c>
      <c r="C2044" s="5">
        <f t="shared" si="30"/>
        <v>2040</v>
      </c>
      <c r="D2044" s="6" t="s">
        <v>346</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346</v>
      </c>
    </row>
    <row r="2052" spans="1:4" x14ac:dyDescent="0.2">
      <c r="A2052" s="3">
        <v>2048</v>
      </c>
      <c r="C2052" s="5">
        <f t="shared" si="30"/>
        <v>2048</v>
      </c>
      <c r="D2052" s="6" t="s">
        <v>346</v>
      </c>
    </row>
    <row r="2053" spans="1:4" x14ac:dyDescent="0.2">
      <c r="A2053" s="3">
        <v>2049</v>
      </c>
      <c r="C2053" s="5">
        <f t="shared" si="30"/>
        <v>2049</v>
      </c>
      <c r="D2053" s="6" t="s">
        <v>346</v>
      </c>
    </row>
    <row r="2054" spans="1:4" x14ac:dyDescent="0.2">
      <c r="A2054" s="3">
        <v>2050</v>
      </c>
      <c r="C2054" s="5">
        <f t="shared" si="30"/>
        <v>2050</v>
      </c>
      <c r="D2054" s="6" t="s">
        <v>346</v>
      </c>
    </row>
    <row r="2055" spans="1:4" x14ac:dyDescent="0.2">
      <c r="A2055" s="3">
        <v>2051</v>
      </c>
      <c r="C2055" s="5">
        <f t="shared" ref="C2055:C2118" si="31">A2055-B2055</f>
        <v>2051</v>
      </c>
      <c r="D2055" s="6" t="s">
        <v>346</v>
      </c>
    </row>
    <row r="2056" spans="1:4" x14ac:dyDescent="0.2">
      <c r="A2056" s="3">
        <v>2052</v>
      </c>
      <c r="C2056" s="5">
        <f t="shared" si="31"/>
        <v>2052</v>
      </c>
      <c r="D2056" s="7"/>
    </row>
    <row r="2057" spans="1:4" x14ac:dyDescent="0.2">
      <c r="A2057" s="3">
        <v>2053</v>
      </c>
      <c r="C2057" s="5">
        <f t="shared" si="31"/>
        <v>2053</v>
      </c>
      <c r="D2057" s="6" t="s">
        <v>346</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346</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345</v>
      </c>
    </row>
    <row r="2378" spans="1:4" x14ac:dyDescent="0.2">
      <c r="A2378">
        <v>2374</v>
      </c>
      <c r="C2378" s="5">
        <f t="shared" si="36"/>
        <v>2374</v>
      </c>
      <c r="D2378" s="6"/>
    </row>
    <row r="2379" spans="1:4" x14ac:dyDescent="0.2">
      <c r="A2379" s="3">
        <v>2375</v>
      </c>
      <c r="C2379" s="5">
        <f t="shared" si="36"/>
        <v>2375</v>
      </c>
      <c r="D2379" s="6" t="s">
        <v>345</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345</v>
      </c>
    </row>
    <row r="2418" spans="1:4" x14ac:dyDescent="0.2">
      <c r="A2418">
        <v>2414</v>
      </c>
      <c r="C2418" s="5">
        <f t="shared" si="36"/>
        <v>2414</v>
      </c>
      <c r="D2418" s="6"/>
    </row>
    <row r="2419" spans="1:4" x14ac:dyDescent="0.2">
      <c r="A2419" s="3">
        <v>2415</v>
      </c>
      <c r="C2419" s="5">
        <f t="shared" si="36"/>
        <v>2415</v>
      </c>
      <c r="D2419" s="6" t="s">
        <v>345</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345</v>
      </c>
    </row>
    <row r="2447" spans="1:4" x14ac:dyDescent="0.2">
      <c r="A2447">
        <v>2443</v>
      </c>
      <c r="C2447" s="5">
        <f t="shared" si="37"/>
        <v>2443</v>
      </c>
      <c r="D2447" s="6"/>
    </row>
    <row r="2448" spans="1:4" x14ac:dyDescent="0.2">
      <c r="A2448" s="3">
        <v>2444</v>
      </c>
      <c r="C2448" s="5">
        <f t="shared" si="37"/>
        <v>2444</v>
      </c>
      <c r="D2448" s="6" t="s">
        <v>345</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1487150</v>
      </c>
      <c r="C2494" s="5">
        <f t="shared" si="37"/>
        <v>-1484660</v>
      </c>
      <c r="D2494" s="6"/>
    </row>
    <row r="2495" spans="1:4" x14ac:dyDescent="0.2">
      <c r="A2495" s="3">
        <v>2491</v>
      </c>
      <c r="C2495" s="5">
        <f t="shared" si="37"/>
        <v>2491</v>
      </c>
      <c r="D2495" s="7"/>
    </row>
    <row r="2496" spans="1:4" x14ac:dyDescent="0.2">
      <c r="A2496">
        <v>2492</v>
      </c>
      <c r="B2496" s="14">
        <f>'BudgetSum 2-3'!C7</f>
        <v>2760700</v>
      </c>
      <c r="C2496" s="5">
        <f t="shared" si="37"/>
        <v>-2758208</v>
      </c>
      <c r="D2496" s="6"/>
    </row>
    <row r="2497" spans="1:4" x14ac:dyDescent="0.2">
      <c r="A2497">
        <v>2493</v>
      </c>
      <c r="B2497" s="14">
        <f>'BudgetSum 2-3'!C8</f>
        <v>387000</v>
      </c>
      <c r="C2497" s="5">
        <f t="shared" si="37"/>
        <v>-384507</v>
      </c>
      <c r="D2497" s="6"/>
    </row>
    <row r="2498" spans="1:4" x14ac:dyDescent="0.2">
      <c r="A2498">
        <v>2494</v>
      </c>
      <c r="B2498" s="14">
        <f>'BudgetSum 2-3'!C9</f>
        <v>4634850</v>
      </c>
      <c r="C2498" s="5">
        <f t="shared" si="37"/>
        <v>-4632356</v>
      </c>
      <c r="D2498" s="6"/>
    </row>
    <row r="2499" spans="1:4" x14ac:dyDescent="0.2">
      <c r="A2499">
        <v>2495</v>
      </c>
      <c r="B2499" s="14">
        <f>'BudgetSum 2-3'!C13</f>
        <v>3525200</v>
      </c>
      <c r="C2499" s="5">
        <f t="shared" si="37"/>
        <v>-3522705</v>
      </c>
      <c r="D2499" s="6"/>
    </row>
    <row r="2500" spans="1:4" x14ac:dyDescent="0.2">
      <c r="A2500">
        <v>2496</v>
      </c>
      <c r="B2500" s="14">
        <f>'BudgetSum 2-3'!C14</f>
        <v>949950</v>
      </c>
      <c r="C2500" s="5">
        <f t="shared" si="37"/>
        <v>-947454</v>
      </c>
      <c r="D2500" s="6"/>
    </row>
    <row r="2501" spans="1:4" x14ac:dyDescent="0.2">
      <c r="A2501">
        <v>2497</v>
      </c>
      <c r="B2501" s="14">
        <f>'BudgetSum 2-3'!C15</f>
        <v>0</v>
      </c>
      <c r="C2501" s="5">
        <f t="shared" si="37"/>
        <v>2497</v>
      </c>
      <c r="D2501" s="6"/>
    </row>
    <row r="2502" spans="1:4" x14ac:dyDescent="0.2">
      <c r="A2502">
        <v>2498</v>
      </c>
      <c r="B2502" s="14">
        <f>'BudgetSum 2-3'!C16</f>
        <v>200000</v>
      </c>
      <c r="C2502" s="5">
        <f t="shared" si="37"/>
        <v>-197502</v>
      </c>
      <c r="D2502" s="6"/>
    </row>
    <row r="2503" spans="1:4" x14ac:dyDescent="0.2">
      <c r="A2503">
        <v>2499</v>
      </c>
      <c r="B2503" s="14">
        <f>'BudgetSum 2-3'!C17</f>
        <v>0</v>
      </c>
      <c r="C2503" s="5">
        <f t="shared" ref="C2503:C2566" si="38">A2503-B2503</f>
        <v>2499</v>
      </c>
      <c r="D2503" s="6"/>
    </row>
    <row r="2504" spans="1:4" x14ac:dyDescent="0.2">
      <c r="A2504">
        <v>2500</v>
      </c>
      <c r="B2504" s="14">
        <f>'BudgetSum 2-3'!C19</f>
        <v>4675150</v>
      </c>
      <c r="C2504" s="5">
        <f t="shared" si="38"/>
        <v>-4672650</v>
      </c>
      <c r="D2504" s="6"/>
    </row>
    <row r="2505" spans="1:4" x14ac:dyDescent="0.2">
      <c r="A2505">
        <v>2501</v>
      </c>
      <c r="B2505" s="14">
        <f>'BudgetSum 2-3'!C22</f>
        <v>-40300</v>
      </c>
      <c r="C2505" s="5">
        <f t="shared" si="38"/>
        <v>42801</v>
      </c>
      <c r="D2505" s="6"/>
    </row>
    <row r="2506" spans="1:4" x14ac:dyDescent="0.2">
      <c r="A2506" s="3">
        <v>2502</v>
      </c>
      <c r="C2506" s="5">
        <f t="shared" si="38"/>
        <v>2502</v>
      </c>
      <c r="D2506" s="6"/>
    </row>
    <row r="2507" spans="1:4" x14ac:dyDescent="0.2">
      <c r="A2507">
        <v>2503</v>
      </c>
      <c r="B2507" s="14">
        <f>'BudgetSum 2-3'!D5</f>
        <v>274800</v>
      </c>
      <c r="C2507" s="5">
        <f t="shared" si="38"/>
        <v>-272297</v>
      </c>
      <c r="D2507" s="6"/>
    </row>
    <row r="2508" spans="1:4" x14ac:dyDescent="0.2">
      <c r="A2508" s="3">
        <v>2504</v>
      </c>
      <c r="C2508" s="5">
        <f t="shared" si="38"/>
        <v>2504</v>
      </c>
      <c r="D2508" s="7"/>
    </row>
    <row r="2509" spans="1:4" x14ac:dyDescent="0.2">
      <c r="A2509">
        <v>2505</v>
      </c>
      <c r="B2509" s="14">
        <f>'BudgetSum 2-3'!D7</f>
        <v>150000</v>
      </c>
      <c r="C2509" s="5">
        <f t="shared" si="38"/>
        <v>-147495</v>
      </c>
      <c r="D2509" s="6"/>
    </row>
    <row r="2510" spans="1:4" x14ac:dyDescent="0.2">
      <c r="A2510">
        <v>2506</v>
      </c>
      <c r="B2510" s="14">
        <f>'BudgetSum 2-3'!D8</f>
        <v>0</v>
      </c>
      <c r="C2510" s="5">
        <f t="shared" si="38"/>
        <v>2506</v>
      </c>
      <c r="D2510" s="6"/>
    </row>
    <row r="2511" spans="1:4" x14ac:dyDescent="0.2">
      <c r="A2511">
        <v>2507</v>
      </c>
      <c r="B2511" s="14">
        <f>'BudgetSum 2-3'!D9</f>
        <v>424800</v>
      </c>
      <c r="C2511" s="5">
        <f t="shared" si="38"/>
        <v>-422293</v>
      </c>
      <c r="D2511" s="6"/>
    </row>
    <row r="2512" spans="1:4" x14ac:dyDescent="0.2">
      <c r="A2512">
        <v>2508</v>
      </c>
      <c r="B2512" s="14">
        <f>'BudgetSum 2-3'!D14</f>
        <v>424500</v>
      </c>
      <c r="C2512" s="5">
        <f t="shared" si="38"/>
        <v>-421992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424500</v>
      </c>
      <c r="C2516" s="5">
        <f t="shared" si="38"/>
        <v>-421988</v>
      </c>
      <c r="D2516" s="6"/>
    </row>
    <row r="2517" spans="1:4" x14ac:dyDescent="0.2">
      <c r="A2517">
        <v>2513</v>
      </c>
      <c r="B2517" s="14">
        <f>'BudgetSum 2-3'!D22</f>
        <v>300</v>
      </c>
      <c r="C2517" s="5">
        <f t="shared" si="38"/>
        <v>2213</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113600</v>
      </c>
      <c r="C2534" s="5">
        <f t="shared" si="38"/>
        <v>-111070</v>
      </c>
      <c r="D2534" s="6"/>
    </row>
    <row r="2535" spans="1:4" x14ac:dyDescent="0.2">
      <c r="A2535" s="3">
        <v>2531</v>
      </c>
      <c r="C2535" s="5">
        <f t="shared" si="38"/>
        <v>2531</v>
      </c>
      <c r="D2535" s="7"/>
    </row>
    <row r="2536" spans="1:4" x14ac:dyDescent="0.2">
      <c r="A2536">
        <v>2532</v>
      </c>
      <c r="B2536" s="14">
        <f>'BudgetSum 2-3'!F7</f>
        <v>280000</v>
      </c>
      <c r="C2536" s="5">
        <f t="shared" si="38"/>
        <v>-277468</v>
      </c>
      <c r="D2536" s="6"/>
    </row>
    <row r="2537" spans="1:4" x14ac:dyDescent="0.2">
      <c r="A2537">
        <v>2533</v>
      </c>
      <c r="B2537" s="14">
        <f>'BudgetSum 2-3'!F8</f>
        <v>0</v>
      </c>
      <c r="C2537" s="5">
        <f t="shared" si="38"/>
        <v>2533</v>
      </c>
      <c r="D2537" s="6"/>
    </row>
    <row r="2538" spans="1:4" x14ac:dyDescent="0.2">
      <c r="A2538">
        <v>2534</v>
      </c>
      <c r="B2538" s="14">
        <f>'BudgetSum 2-3'!F9</f>
        <v>393600</v>
      </c>
      <c r="C2538" s="5">
        <f t="shared" si="38"/>
        <v>-391066</v>
      </c>
      <c r="D2538" s="6"/>
    </row>
    <row r="2539" spans="1:4" x14ac:dyDescent="0.2">
      <c r="A2539">
        <v>2535</v>
      </c>
      <c r="B2539" s="14">
        <f>'BudgetSum 2-3'!F14</f>
        <v>388600</v>
      </c>
      <c r="C2539" s="5">
        <f t="shared" si="38"/>
        <v>-386065</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388600</v>
      </c>
      <c r="C2543" s="5">
        <f t="shared" si="38"/>
        <v>-386061</v>
      </c>
      <c r="D2543" s="6"/>
    </row>
    <row r="2544" spans="1:4" x14ac:dyDescent="0.2">
      <c r="A2544">
        <v>2540</v>
      </c>
      <c r="B2544" s="14">
        <f>'BudgetSum 2-3'!F22</f>
        <v>5000</v>
      </c>
      <c r="C2544" s="5">
        <f t="shared" si="38"/>
        <v>-2460</v>
      </c>
      <c r="D2544" s="6"/>
    </row>
    <row r="2545" spans="1:4" x14ac:dyDescent="0.2">
      <c r="A2545" s="3">
        <v>2541</v>
      </c>
      <c r="C2545" s="5">
        <f t="shared" si="38"/>
        <v>2541</v>
      </c>
      <c r="D2545" s="6"/>
    </row>
    <row r="2546" spans="1:4" x14ac:dyDescent="0.2">
      <c r="A2546">
        <v>2542</v>
      </c>
      <c r="B2546" s="14">
        <f>'BudgetSum 2-3'!G5</f>
        <v>202500</v>
      </c>
      <c r="C2546" s="5">
        <f t="shared" si="38"/>
        <v>-199958</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202500</v>
      </c>
      <c r="C2549" s="5">
        <f t="shared" si="38"/>
        <v>-199955</v>
      </c>
      <c r="D2549" s="6"/>
    </row>
    <row r="2550" spans="1:4" x14ac:dyDescent="0.2">
      <c r="A2550">
        <v>2546</v>
      </c>
      <c r="B2550" s="14">
        <f>'BudgetSum 2-3'!G13</f>
        <v>84600</v>
      </c>
      <c r="C2550" s="5">
        <f t="shared" si="38"/>
        <v>-82054</v>
      </c>
      <c r="D2550" s="6"/>
    </row>
    <row r="2551" spans="1:4" x14ac:dyDescent="0.2">
      <c r="A2551">
        <v>2547</v>
      </c>
      <c r="B2551" s="14">
        <f>'BudgetSum 2-3'!G14</f>
        <v>108600</v>
      </c>
      <c r="C2551" s="5">
        <f t="shared" si="38"/>
        <v>-106053</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193200</v>
      </c>
      <c r="C2555" s="5">
        <f t="shared" si="38"/>
        <v>-190649</v>
      </c>
      <c r="D2555" s="6"/>
    </row>
    <row r="2556" spans="1:4" x14ac:dyDescent="0.2">
      <c r="A2556">
        <v>2552</v>
      </c>
      <c r="B2556" s="14">
        <f>'BudgetSum 2-3'!G22</f>
        <v>9300</v>
      </c>
      <c r="C2556" s="5">
        <f t="shared" si="38"/>
        <v>-6748</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358050</v>
      </c>
      <c r="C2573" s="5">
        <f t="shared" si="39"/>
        <v>-355481</v>
      </c>
      <c r="D2573" s="6"/>
    </row>
    <row r="2574" spans="1:4" x14ac:dyDescent="0.2">
      <c r="A2574">
        <v>2570</v>
      </c>
      <c r="B2574" s="14">
        <f>'BudgetSum 2-3'!E7</f>
        <v>0</v>
      </c>
      <c r="C2574" s="5">
        <f t="shared" si="39"/>
        <v>2570</v>
      </c>
      <c r="D2574" s="6"/>
    </row>
    <row r="2575" spans="1:4" x14ac:dyDescent="0.2">
      <c r="A2575">
        <v>2571</v>
      </c>
      <c r="B2575" s="14">
        <f>'BudgetSum 2-3'!E9</f>
        <v>358050</v>
      </c>
      <c r="C2575" s="5">
        <f t="shared" si="39"/>
        <v>-355479</v>
      </c>
      <c r="D2575" s="6"/>
    </row>
    <row r="2576" spans="1:4" x14ac:dyDescent="0.2">
      <c r="A2576">
        <v>2572</v>
      </c>
      <c r="B2576" s="14">
        <f>'BudgetSum 2-3'!E16</f>
        <v>0</v>
      </c>
      <c r="C2576" s="5">
        <f t="shared" si="39"/>
        <v>2572</v>
      </c>
      <c r="D2576" s="6"/>
    </row>
    <row r="2577" spans="1:4" x14ac:dyDescent="0.2">
      <c r="A2577">
        <v>2573</v>
      </c>
      <c r="B2577" s="14">
        <f>'BudgetSum 2-3'!E17</f>
        <v>358000</v>
      </c>
      <c r="C2577" s="5">
        <f t="shared" si="39"/>
        <v>-355427</v>
      </c>
      <c r="D2577" s="6"/>
    </row>
    <row r="2578" spans="1:4" x14ac:dyDescent="0.2">
      <c r="A2578">
        <v>2574</v>
      </c>
      <c r="B2578" s="14">
        <f>'BudgetSum 2-3'!E19</f>
        <v>358000</v>
      </c>
      <c r="C2578" s="5">
        <f t="shared" si="39"/>
        <v>-355426</v>
      </c>
      <c r="D2578" s="6"/>
    </row>
    <row r="2579" spans="1:4" x14ac:dyDescent="0.2">
      <c r="A2579">
        <v>2575</v>
      </c>
      <c r="B2579" s="14">
        <f>'BudgetSum 2-3'!E22</f>
        <v>50</v>
      </c>
      <c r="C2579" s="5">
        <f t="shared" si="39"/>
        <v>2525</v>
      </c>
      <c r="D2579" s="6"/>
    </row>
    <row r="2580" spans="1:4" x14ac:dyDescent="0.2">
      <c r="A2580">
        <v>2576</v>
      </c>
      <c r="C2580" s="5">
        <f t="shared" si="39"/>
        <v>2576</v>
      </c>
      <c r="D2580" s="6"/>
    </row>
    <row r="2581" spans="1:4" x14ac:dyDescent="0.2">
      <c r="A2581" s="3">
        <v>2577</v>
      </c>
      <c r="C2581" s="5">
        <f t="shared" si="39"/>
        <v>2577</v>
      </c>
      <c r="D2581" s="6" t="s">
        <v>346</v>
      </c>
    </row>
    <row r="2582" spans="1:4" x14ac:dyDescent="0.2">
      <c r="A2582" s="3">
        <v>2578</v>
      </c>
      <c r="C2582" s="5">
        <f t="shared" si="39"/>
        <v>2578</v>
      </c>
      <c r="D2582" s="6" t="s">
        <v>346</v>
      </c>
    </row>
    <row r="2583" spans="1:4" x14ac:dyDescent="0.2">
      <c r="A2583" s="3">
        <v>2579</v>
      </c>
      <c r="C2583" s="5">
        <f t="shared" si="39"/>
        <v>2579</v>
      </c>
      <c r="D2583" s="6" t="s">
        <v>346</v>
      </c>
    </row>
    <row r="2584" spans="1:4" x14ac:dyDescent="0.2">
      <c r="A2584" s="3">
        <v>2580</v>
      </c>
      <c r="C2584" s="5">
        <f t="shared" si="39"/>
        <v>2580</v>
      </c>
      <c r="D2584" s="6" t="s">
        <v>346</v>
      </c>
    </row>
    <row r="2585" spans="1:4" x14ac:dyDescent="0.2">
      <c r="A2585" s="3">
        <v>2581</v>
      </c>
      <c r="C2585" s="5">
        <f t="shared" si="39"/>
        <v>2581</v>
      </c>
      <c r="D2585" s="6" t="s">
        <v>346</v>
      </c>
    </row>
    <row r="2586" spans="1:4" x14ac:dyDescent="0.2">
      <c r="A2586" s="3">
        <v>2582</v>
      </c>
      <c r="C2586" s="5">
        <f t="shared" si="39"/>
        <v>2582</v>
      </c>
      <c r="D2586" s="6" t="s">
        <v>346</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70000</v>
      </c>
      <c r="C2598" s="5">
        <f t="shared" si="39"/>
        <v>-67406</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70000</v>
      </c>
      <c r="C2601" s="5">
        <f t="shared" si="39"/>
        <v>-67403</v>
      </c>
      <c r="D2601" s="6"/>
    </row>
    <row r="2602" spans="1:4" x14ac:dyDescent="0.2">
      <c r="A2602">
        <v>2598</v>
      </c>
      <c r="B2602" s="14">
        <f>'BudgetSum 2-3'!H14</f>
        <v>70000</v>
      </c>
      <c r="C2602" s="5">
        <f t="shared" si="39"/>
        <v>-67402</v>
      </c>
      <c r="D2602" s="6"/>
    </row>
    <row r="2603" spans="1:4" x14ac:dyDescent="0.2">
      <c r="A2603">
        <v>2599</v>
      </c>
      <c r="B2603" s="14">
        <f>'BudgetSum 2-3'!H16</f>
        <v>0</v>
      </c>
      <c r="C2603" s="5">
        <f t="shared" si="39"/>
        <v>2599</v>
      </c>
      <c r="D2603" s="6"/>
    </row>
    <row r="2604" spans="1:4" x14ac:dyDescent="0.2">
      <c r="A2604">
        <v>2600</v>
      </c>
      <c r="B2604" s="14">
        <f>'BudgetSum 2-3'!H19</f>
        <v>70000</v>
      </c>
      <c r="C2604" s="5">
        <f t="shared" si="39"/>
        <v>-67400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346</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120000</v>
      </c>
      <c r="C2732" s="5">
        <f t="shared" si="41"/>
        <v>-117272</v>
      </c>
      <c r="D2732" s="6"/>
    </row>
    <row r="2733" spans="1:4" x14ac:dyDescent="0.2">
      <c r="A2733">
        <v>2729</v>
      </c>
      <c r="B2733" s="14">
        <f>'EstExp 11-17'!E102</f>
        <v>120000</v>
      </c>
      <c r="C2733" s="5">
        <f t="shared" si="41"/>
        <v>-117271</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346</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346</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346</v>
      </c>
    </row>
    <row r="2758" spans="1:4" x14ac:dyDescent="0.2">
      <c r="A2758" s="3">
        <v>2754</v>
      </c>
      <c r="C2758" s="5">
        <f t="shared" si="41"/>
        <v>2754</v>
      </c>
      <c r="D2758" s="7"/>
    </row>
    <row r="2759" spans="1:4" x14ac:dyDescent="0.2">
      <c r="A2759" s="3">
        <v>2755</v>
      </c>
      <c r="C2759" s="5">
        <f t="shared" ref="C2759:C2822" si="42">A2759-B2759</f>
        <v>2755</v>
      </c>
      <c r="D2759" s="6" t="s">
        <v>346</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346</v>
      </c>
    </row>
    <row r="2777" spans="1:4" x14ac:dyDescent="0.2">
      <c r="A2777" s="3">
        <v>2773</v>
      </c>
      <c r="C2777" s="5">
        <f t="shared" si="42"/>
        <v>2773</v>
      </c>
      <c r="D2777" s="6" t="s">
        <v>346</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346</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346</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120000</v>
      </c>
      <c r="C2893" s="5">
        <f t="shared" si="44"/>
        <v>-117111</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346</v>
      </c>
    </row>
    <row r="2905" spans="1:4" x14ac:dyDescent="0.2">
      <c r="A2905" s="3">
        <v>2901</v>
      </c>
      <c r="C2905" s="5">
        <f t="shared" si="44"/>
        <v>2901</v>
      </c>
      <c r="D2905" s="6" t="s">
        <v>346</v>
      </c>
    </row>
    <row r="2906" spans="1:4" x14ac:dyDescent="0.2">
      <c r="A2906" s="3">
        <v>2902</v>
      </c>
      <c r="C2906" s="5">
        <f t="shared" si="44"/>
        <v>2902</v>
      </c>
      <c r="D2906" s="6" t="s">
        <v>346</v>
      </c>
    </row>
    <row r="2907" spans="1:4" x14ac:dyDescent="0.2">
      <c r="A2907" s="3">
        <v>2903</v>
      </c>
      <c r="C2907" s="5">
        <f t="shared" si="44"/>
        <v>2903</v>
      </c>
      <c r="D2907" s="6" t="s">
        <v>346</v>
      </c>
    </row>
    <row r="2908" spans="1:4" x14ac:dyDescent="0.2">
      <c r="A2908" s="3">
        <v>2904</v>
      </c>
      <c r="C2908" s="5">
        <f t="shared" si="44"/>
        <v>2904</v>
      </c>
      <c r="D2908" s="6" t="s">
        <v>346</v>
      </c>
    </row>
    <row r="2909" spans="1:4" x14ac:dyDescent="0.2">
      <c r="A2909" s="3">
        <v>2905</v>
      </c>
      <c r="C2909" s="5">
        <f t="shared" si="44"/>
        <v>2905</v>
      </c>
      <c r="D2909" s="6" t="s">
        <v>346</v>
      </c>
    </row>
    <row r="2910" spans="1:4" x14ac:dyDescent="0.2">
      <c r="A2910" s="3">
        <v>2906</v>
      </c>
      <c r="C2910" s="5">
        <f t="shared" si="44"/>
        <v>2906</v>
      </c>
      <c r="D2910" s="6" t="s">
        <v>346</v>
      </c>
    </row>
    <row r="2911" spans="1:4" x14ac:dyDescent="0.2">
      <c r="A2911" s="3">
        <v>2907</v>
      </c>
      <c r="C2911" s="5">
        <f t="shared" si="44"/>
        <v>2907</v>
      </c>
      <c r="D2911" s="6" t="s">
        <v>346</v>
      </c>
    </row>
    <row r="2912" spans="1:4" x14ac:dyDescent="0.2">
      <c r="A2912" s="3">
        <v>2908</v>
      </c>
      <c r="C2912" s="5">
        <f t="shared" si="44"/>
        <v>2908</v>
      </c>
      <c r="D2912" s="6" t="s">
        <v>346</v>
      </c>
    </row>
    <row r="2913" spans="1:4" x14ac:dyDescent="0.2">
      <c r="A2913" s="3">
        <v>2909</v>
      </c>
      <c r="C2913" s="5">
        <f t="shared" si="44"/>
        <v>2909</v>
      </c>
      <c r="D2913" s="6" t="s">
        <v>346</v>
      </c>
    </row>
    <row r="2914" spans="1:4" x14ac:dyDescent="0.2">
      <c r="A2914" s="3">
        <v>2910</v>
      </c>
      <c r="C2914" s="5">
        <f t="shared" si="44"/>
        <v>2910</v>
      </c>
      <c r="D2914" s="6" t="s">
        <v>346</v>
      </c>
    </row>
    <row r="2915" spans="1:4" x14ac:dyDescent="0.2">
      <c r="A2915" s="3">
        <v>2911</v>
      </c>
      <c r="C2915" s="5">
        <f t="shared" si="44"/>
        <v>2911</v>
      </c>
      <c r="D2915" s="6" t="s">
        <v>346</v>
      </c>
    </row>
    <row r="2916" spans="1:4" x14ac:dyDescent="0.2">
      <c r="A2916">
        <v>2912</v>
      </c>
      <c r="B2916" s="14">
        <f>'EstExp 11-17'!K78</f>
        <v>0</v>
      </c>
      <c r="C2916" s="5">
        <f t="shared" si="44"/>
        <v>2912</v>
      </c>
      <c r="D2916" s="6"/>
    </row>
    <row r="2917" spans="1:4" x14ac:dyDescent="0.2">
      <c r="A2917">
        <v>2913</v>
      </c>
      <c r="B2917" s="14">
        <f>'EstExp 11-17'!K79</f>
        <v>120000</v>
      </c>
      <c r="C2917" s="5">
        <f t="shared" si="44"/>
        <v>-117087</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346</v>
      </c>
    </row>
    <row r="2926" spans="1:4" x14ac:dyDescent="0.2">
      <c r="A2926" s="3">
        <v>2922</v>
      </c>
      <c r="C2926" s="5">
        <f t="shared" si="44"/>
        <v>2922</v>
      </c>
      <c r="D2926" s="6" t="s">
        <v>346</v>
      </c>
    </row>
    <row r="2927" spans="1:4" x14ac:dyDescent="0.2">
      <c r="A2927" s="3">
        <v>2923</v>
      </c>
      <c r="C2927" s="5">
        <f t="shared" si="44"/>
        <v>2923</v>
      </c>
      <c r="D2927" s="6" t="s">
        <v>346</v>
      </c>
    </row>
    <row r="2928" spans="1:4" x14ac:dyDescent="0.2">
      <c r="A2928" s="3">
        <v>2924</v>
      </c>
      <c r="C2928" s="5">
        <f t="shared" si="44"/>
        <v>2924</v>
      </c>
      <c r="D2928" s="6" t="s">
        <v>346</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78000</v>
      </c>
      <c r="C2998" s="5">
        <f t="shared" si="45"/>
        <v>-75006</v>
      </c>
      <c r="D2998" s="6"/>
    </row>
    <row r="2999" spans="1:4" x14ac:dyDescent="0.2">
      <c r="A2999">
        <v>2995</v>
      </c>
      <c r="B2999" s="14">
        <f>'EstExp 11-17'!D10</f>
        <v>28000</v>
      </c>
      <c r="C2999" s="5">
        <f t="shared" si="45"/>
        <v>-25005</v>
      </c>
      <c r="D2999" s="6"/>
    </row>
    <row r="3000" spans="1:4" x14ac:dyDescent="0.2">
      <c r="A3000">
        <v>2996</v>
      </c>
      <c r="B3000" s="14">
        <f>'EstExp 11-17'!E10</f>
        <v>9000</v>
      </c>
      <c r="C3000" s="5">
        <f t="shared" si="45"/>
        <v>-6004</v>
      </c>
      <c r="D3000" s="6"/>
    </row>
    <row r="3001" spans="1:4" x14ac:dyDescent="0.2">
      <c r="A3001">
        <v>2997</v>
      </c>
      <c r="B3001" s="14">
        <f>'EstExp 11-17'!F10</f>
        <v>10000</v>
      </c>
      <c r="C3001" s="5">
        <f t="shared" si="45"/>
        <v>-7003</v>
      </c>
      <c r="D3001" s="6"/>
    </row>
    <row r="3002" spans="1:4" x14ac:dyDescent="0.2">
      <c r="A3002">
        <v>2998</v>
      </c>
      <c r="B3002" s="14">
        <f>'EstExp 11-17'!G10</f>
        <v>1200</v>
      </c>
      <c r="C3002" s="5">
        <f t="shared" si="45"/>
        <v>1798</v>
      </c>
      <c r="D3002" s="6"/>
    </row>
    <row r="3003" spans="1:4" x14ac:dyDescent="0.2">
      <c r="A3003">
        <v>2999</v>
      </c>
      <c r="B3003" s="14">
        <f>'EstExp 11-17'!H10</f>
        <v>0</v>
      </c>
      <c r="C3003" s="5">
        <f t="shared" si="45"/>
        <v>2999</v>
      </c>
      <c r="D3003" s="6"/>
    </row>
    <row r="3004" spans="1:4" x14ac:dyDescent="0.2">
      <c r="A3004" s="3">
        <v>3000</v>
      </c>
      <c r="C3004" s="5">
        <f t="shared" si="45"/>
        <v>3000</v>
      </c>
      <c r="D3004" s="6" t="s">
        <v>346</v>
      </c>
    </row>
    <row r="3005" spans="1:4" x14ac:dyDescent="0.2">
      <c r="A3005">
        <v>3001</v>
      </c>
      <c r="B3005" s="14">
        <f>'EstExp 11-17'!K10</f>
        <v>126200</v>
      </c>
      <c r="C3005" s="5">
        <f t="shared" si="45"/>
        <v>-123199</v>
      </c>
      <c r="D3005" s="6"/>
    </row>
    <row r="3006" spans="1:4" x14ac:dyDescent="0.2">
      <c r="A3006" s="3">
        <v>3002</v>
      </c>
      <c r="C3006" s="5">
        <f t="shared" si="45"/>
        <v>3002</v>
      </c>
      <c r="D3006" s="6" t="s">
        <v>346</v>
      </c>
    </row>
    <row r="3007" spans="1:4" x14ac:dyDescent="0.2">
      <c r="A3007">
        <v>3003</v>
      </c>
      <c r="B3007" s="14">
        <f>'EstExp 11-17'!D219</f>
        <v>0</v>
      </c>
      <c r="C3007" s="5">
        <f t="shared" si="45"/>
        <v>3003</v>
      </c>
      <c r="D3007" s="6"/>
    </row>
    <row r="3008" spans="1:4" x14ac:dyDescent="0.2">
      <c r="A3008">
        <v>3004</v>
      </c>
      <c r="B3008" s="14">
        <f>'EstExp 11-17'!K219</f>
        <v>0</v>
      </c>
      <c r="C3008" s="5">
        <f t="shared" si="45"/>
        <v>3004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346</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346</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28500</v>
      </c>
      <c r="C3168" s="5">
        <f t="shared" si="48"/>
        <v>-25336</v>
      </c>
      <c r="D3168" s="6"/>
    </row>
    <row r="3169" spans="1:4" x14ac:dyDescent="0.2">
      <c r="A3169">
        <v>3165</v>
      </c>
      <c r="B3169" s="14">
        <f>'BudgetSum 2-3'!I9</f>
        <v>28500</v>
      </c>
      <c r="C3169" s="5">
        <f t="shared" si="48"/>
        <v>-25335</v>
      </c>
      <c r="D3169" s="6"/>
    </row>
    <row r="3170" spans="1:4" x14ac:dyDescent="0.2">
      <c r="A3170">
        <v>3166</v>
      </c>
      <c r="B3170" s="14">
        <f>'BudgetSum 2-3'!I22</f>
        <v>28500</v>
      </c>
      <c r="C3170" s="5">
        <f t="shared" si="48"/>
        <v>-25334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346</v>
      </c>
    </row>
    <row r="3223" spans="1:4" x14ac:dyDescent="0.2">
      <c r="A3223" s="3">
        <v>3219</v>
      </c>
      <c r="C3223" s="5">
        <f t="shared" si="49"/>
        <v>3219</v>
      </c>
      <c r="D3223" s="6" t="s">
        <v>346</v>
      </c>
    </row>
    <row r="3224" spans="1:4" x14ac:dyDescent="0.2">
      <c r="A3224" s="3">
        <v>3220</v>
      </c>
      <c r="C3224" s="5">
        <f t="shared" si="49"/>
        <v>3220</v>
      </c>
      <c r="D3224" s="6" t="s">
        <v>346</v>
      </c>
    </row>
    <row r="3225" spans="1:4" x14ac:dyDescent="0.2">
      <c r="A3225" s="3">
        <v>3221</v>
      </c>
      <c r="C3225" s="5">
        <f t="shared" si="49"/>
        <v>3221</v>
      </c>
      <c r="D3225" s="6" t="s">
        <v>346</v>
      </c>
    </row>
    <row r="3226" spans="1:4" x14ac:dyDescent="0.2">
      <c r="A3226" s="3">
        <v>3222</v>
      </c>
      <c r="C3226" s="5">
        <f t="shared" si="49"/>
        <v>3222</v>
      </c>
      <c r="D3226" s="6" t="s">
        <v>346</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352683</v>
      </c>
      <c r="C3264" s="5">
        <f t="shared" si="49"/>
        <v>-349423</v>
      </c>
      <c r="D3264" s="6"/>
    </row>
    <row r="3265" spans="1:4" x14ac:dyDescent="0.2">
      <c r="A3265" s="3">
        <v>3261</v>
      </c>
      <c r="C3265" s="5">
        <f t="shared" si="49"/>
        <v>3261</v>
      </c>
      <c r="D3265" s="6"/>
    </row>
    <row r="3266" spans="1:4" x14ac:dyDescent="0.2">
      <c r="A3266">
        <v>3262</v>
      </c>
      <c r="B3266" s="14">
        <f>'BudgetSum 2-3'!I81</f>
        <v>381183</v>
      </c>
      <c r="C3266" s="5">
        <f t="shared" si="49"/>
        <v>-377921</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650000</v>
      </c>
      <c r="C3309" s="5">
        <f t="shared" si="50"/>
        <v>-646695</v>
      </c>
      <c r="D3309" s="6"/>
    </row>
    <row r="3310" spans="1:4" x14ac:dyDescent="0.2">
      <c r="A3310">
        <v>3306</v>
      </c>
      <c r="B3310" s="14">
        <f>'EstExp 11-17'!C19</f>
        <v>0</v>
      </c>
      <c r="C3310" s="5">
        <f t="shared" si="50"/>
        <v>3306</v>
      </c>
      <c r="D3310" s="6"/>
    </row>
    <row r="3311" spans="1:4" x14ac:dyDescent="0.2">
      <c r="A3311">
        <v>3307</v>
      </c>
      <c r="B3311" s="14">
        <f>'EstExp 11-17'!D8</f>
        <v>136000</v>
      </c>
      <c r="C3311" s="5">
        <f t="shared" si="50"/>
        <v>-132693</v>
      </c>
      <c r="D3311" s="6"/>
    </row>
    <row r="3312" spans="1:4" x14ac:dyDescent="0.2">
      <c r="A3312">
        <v>3308</v>
      </c>
      <c r="B3312" s="14">
        <f>'EstExp 11-17'!D19</f>
        <v>0</v>
      </c>
      <c r="C3312" s="5">
        <f t="shared" si="50"/>
        <v>3308</v>
      </c>
      <c r="D3312" s="6"/>
    </row>
    <row r="3313" spans="1:4" x14ac:dyDescent="0.2">
      <c r="A3313">
        <v>3309</v>
      </c>
      <c r="B3313" s="14">
        <f>'EstExp 11-17'!E8</f>
        <v>2500</v>
      </c>
      <c r="C3313" s="5">
        <f t="shared" si="50"/>
        <v>809</v>
      </c>
      <c r="D3313" s="6"/>
    </row>
    <row r="3314" spans="1:4" x14ac:dyDescent="0.2">
      <c r="A3314">
        <v>3310</v>
      </c>
      <c r="B3314" s="14">
        <f>'EstExp 11-17'!E19</f>
        <v>0</v>
      </c>
      <c r="C3314" s="5">
        <f t="shared" si="50"/>
        <v>3310</v>
      </c>
      <c r="D3314" s="6"/>
    </row>
    <row r="3315" spans="1:4" x14ac:dyDescent="0.2">
      <c r="A3315">
        <v>3311</v>
      </c>
      <c r="B3315" s="14">
        <f>'EstExp 11-17'!F8</f>
        <v>3000</v>
      </c>
      <c r="C3315" s="5">
        <f t="shared" si="50"/>
        <v>311</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346</v>
      </c>
    </row>
    <row r="3322" spans="1:4" x14ac:dyDescent="0.2">
      <c r="A3322" s="3">
        <v>3318</v>
      </c>
      <c r="C3322" s="5">
        <f t="shared" si="50"/>
        <v>3318</v>
      </c>
      <c r="D3322" s="6" t="s">
        <v>346</v>
      </c>
    </row>
    <row r="3323" spans="1:4" x14ac:dyDescent="0.2">
      <c r="A3323">
        <v>3319</v>
      </c>
      <c r="B3323" s="14">
        <f>'EstExp 11-17'!K8</f>
        <v>791500</v>
      </c>
      <c r="C3323" s="5">
        <f t="shared" si="50"/>
        <v>-788181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45000</v>
      </c>
      <c r="C3330" s="5">
        <f t="shared" si="50"/>
        <v>-41674</v>
      </c>
      <c r="D3330" s="6"/>
    </row>
    <row r="3331" spans="1:4" x14ac:dyDescent="0.2">
      <c r="A3331">
        <v>3327</v>
      </c>
      <c r="B3331" s="14">
        <f>'EstExp 11-17'!D217</f>
        <v>35000</v>
      </c>
      <c r="C3331" s="5">
        <f t="shared" si="50"/>
        <v>-31673</v>
      </c>
      <c r="D3331" s="6"/>
    </row>
    <row r="3332" spans="1:4" x14ac:dyDescent="0.2">
      <c r="A3332">
        <v>3328</v>
      </c>
      <c r="B3332" s="14">
        <f>'EstExp 11-17'!D228</f>
        <v>0</v>
      </c>
      <c r="C3332" s="5">
        <f t="shared" si="50"/>
        <v>3328</v>
      </c>
      <c r="D3332" s="6"/>
    </row>
    <row r="3333" spans="1:4" x14ac:dyDescent="0.2">
      <c r="A3333">
        <v>3329</v>
      </c>
      <c r="B3333" s="14">
        <f>'EstExp 11-17'!K215</f>
        <v>45000</v>
      </c>
      <c r="C3333" s="5">
        <f t="shared" si="50"/>
        <v>-41671</v>
      </c>
      <c r="D3333" s="6"/>
    </row>
    <row r="3334" spans="1:4" x14ac:dyDescent="0.2">
      <c r="A3334">
        <v>3330</v>
      </c>
      <c r="B3334" s="14">
        <f>'EstExp 11-17'!K217</f>
        <v>35000</v>
      </c>
      <c r="C3334" s="5">
        <f t="shared" si="50"/>
        <v>-31670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180868</v>
      </c>
      <c r="C3354" s="5">
        <f t="shared" si="51"/>
        <v>-177518</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181645</v>
      </c>
      <c r="C3357" s="5">
        <f t="shared" si="51"/>
        <v>-178292</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70786</v>
      </c>
      <c r="C3360" s="5">
        <f t="shared" si="51"/>
        <v>-67430</v>
      </c>
      <c r="D3360" s="6"/>
    </row>
    <row r="3361" spans="1:4" x14ac:dyDescent="0.2">
      <c r="A3361" s="3">
        <v>3357</v>
      </c>
      <c r="C3361" s="5">
        <f t="shared" si="51"/>
        <v>3357</v>
      </c>
      <c r="D3361" s="6"/>
    </row>
    <row r="3362" spans="1:4" x14ac:dyDescent="0.2">
      <c r="A3362">
        <v>3358</v>
      </c>
      <c r="B3362" s="14">
        <f>'CashSum 4'!F3</f>
        <v>394006</v>
      </c>
      <c r="C3362" s="5">
        <f t="shared" si="51"/>
        <v>-390648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222016</v>
      </c>
      <c r="C3365" s="5">
        <f t="shared" si="51"/>
        <v>-218655</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82931</v>
      </c>
      <c r="C3368" s="5">
        <f t="shared" si="51"/>
        <v>-79567</v>
      </c>
      <c r="D3368" s="6"/>
    </row>
    <row r="3369" spans="1:4" x14ac:dyDescent="0.2">
      <c r="A3369" s="3">
        <v>3365</v>
      </c>
      <c r="C3369" s="5">
        <f t="shared" si="51"/>
        <v>3365</v>
      </c>
      <c r="D3369" s="6"/>
    </row>
    <row r="3370" spans="1:4" x14ac:dyDescent="0.2">
      <c r="A3370">
        <v>3366</v>
      </c>
      <c r="B3370" s="14">
        <f>'CashSum 4'!I3</f>
        <v>322316</v>
      </c>
      <c r="C3370" s="5">
        <f t="shared" si="51"/>
        <v>-318950</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346</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346</v>
      </c>
    </row>
    <row r="3386" spans="1:4" x14ac:dyDescent="0.2">
      <c r="A3386" s="3">
        <v>3382</v>
      </c>
      <c r="C3386" s="5">
        <f t="shared" si="51"/>
        <v>3382</v>
      </c>
      <c r="D3386" s="6" t="s">
        <v>346</v>
      </c>
    </row>
    <row r="3387" spans="1:4" x14ac:dyDescent="0.2">
      <c r="A3387" s="3">
        <v>3383</v>
      </c>
      <c r="C3387" s="5">
        <f t="shared" si="51"/>
        <v>3383</v>
      </c>
      <c r="D3387" s="6" t="s">
        <v>346</v>
      </c>
    </row>
    <row r="3388" spans="1:4" x14ac:dyDescent="0.2">
      <c r="A3388" s="3">
        <v>3384</v>
      </c>
      <c r="C3388" s="5">
        <f t="shared" si="51"/>
        <v>3384</v>
      </c>
      <c r="D3388" s="6" t="s">
        <v>346</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346</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346</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346</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233340</v>
      </c>
      <c r="C3489" s="5">
        <f t="shared" si="53"/>
        <v>-229855</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346</v>
      </c>
    </row>
    <row r="3498" spans="1:4" x14ac:dyDescent="0.2">
      <c r="A3498" s="3">
        <v>3494</v>
      </c>
      <c r="C3498" s="5">
        <f t="shared" si="53"/>
        <v>3494</v>
      </c>
      <c r="D3498" s="6"/>
    </row>
    <row r="3499" spans="1:4" x14ac:dyDescent="0.2">
      <c r="A3499" s="3">
        <v>3495</v>
      </c>
      <c r="C3499" s="5">
        <f t="shared" si="53"/>
        <v>3495</v>
      </c>
      <c r="D3499" s="6" t="s">
        <v>346</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800</v>
      </c>
      <c r="C3512" s="5">
        <f t="shared" si="53"/>
        <v>2708</v>
      </c>
      <c r="D3512" s="6"/>
    </row>
    <row r="3513" spans="1:4" x14ac:dyDescent="0.2">
      <c r="A3513">
        <v>3509</v>
      </c>
      <c r="B3513" s="14">
        <f>'BudgetSum 2-3'!K7</f>
        <v>0</v>
      </c>
      <c r="C3513" s="5">
        <f t="shared" si="53"/>
        <v>3509</v>
      </c>
      <c r="D3513" s="6"/>
    </row>
    <row r="3514" spans="1:4" x14ac:dyDescent="0.2">
      <c r="A3514">
        <v>3510</v>
      </c>
      <c r="B3514" s="14">
        <f>'BudgetSum 2-3'!K9</f>
        <v>800</v>
      </c>
      <c r="C3514" s="5">
        <f t="shared" si="53"/>
        <v>2710</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800</v>
      </c>
      <c r="C3519" s="5">
        <f t="shared" si="53"/>
        <v>2715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213402</v>
      </c>
      <c r="C3532" s="5">
        <f t="shared" si="54"/>
        <v>-209874</v>
      </c>
      <c r="D3532" s="6"/>
    </row>
    <row r="3533" spans="1:4" x14ac:dyDescent="0.2">
      <c r="A3533" s="3">
        <v>3529</v>
      </c>
      <c r="C3533" s="5">
        <f t="shared" si="54"/>
        <v>3529</v>
      </c>
      <c r="D3533" s="6"/>
    </row>
    <row r="3534" spans="1:4" x14ac:dyDescent="0.2">
      <c r="A3534">
        <v>3530</v>
      </c>
      <c r="B3534" s="14">
        <f>'BudgetSum 2-3'!K81</f>
        <v>214202</v>
      </c>
      <c r="C3534" s="5">
        <f t="shared" si="54"/>
        <v>-210672</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346</v>
      </c>
    </row>
    <row r="3606" spans="1:4" x14ac:dyDescent="0.2">
      <c r="A3606" s="4">
        <v>3602</v>
      </c>
      <c r="B3606" s="15">
        <f>'EstExp 11-17'!H357</f>
        <v>0</v>
      </c>
      <c r="C3606" s="5">
        <f t="shared" si="55"/>
        <v>3602</v>
      </c>
      <c r="D3606" s="9" t="s">
        <v>346</v>
      </c>
    </row>
    <row r="3607" spans="1:4" x14ac:dyDescent="0.2">
      <c r="A3607" s="3">
        <v>3603</v>
      </c>
      <c r="C3607" s="5">
        <f t="shared" si="55"/>
        <v>3603</v>
      </c>
      <c r="D3607" s="6" t="s">
        <v>346</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800</v>
      </c>
      <c r="C3624" s="5">
        <f t="shared" si="55"/>
        <v>2820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346</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346</v>
      </c>
    </row>
    <row r="4040" spans="1:4" x14ac:dyDescent="0.2">
      <c r="A4040" s="3">
        <v>4036</v>
      </c>
      <c r="C4040" s="5">
        <f t="shared" si="62"/>
        <v>4036</v>
      </c>
      <c r="D4040" s="6" t="s">
        <v>346</v>
      </c>
    </row>
    <row r="4041" spans="1:4" x14ac:dyDescent="0.2">
      <c r="A4041" s="3">
        <v>4037</v>
      </c>
      <c r="C4041" s="5">
        <f t="shared" si="62"/>
        <v>4037</v>
      </c>
      <c r="D4041" s="6" t="s">
        <v>346</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346</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4634850</v>
      </c>
      <c r="C4065" s="5">
        <f t="shared" si="62"/>
        <v>-4630789</v>
      </c>
      <c r="D4065" s="6"/>
    </row>
    <row r="4066" spans="1:4" x14ac:dyDescent="0.2">
      <c r="A4066">
        <v>4062</v>
      </c>
      <c r="B4066" s="14">
        <f>'BudgetSum 2-3'!D11</f>
        <v>424800</v>
      </c>
      <c r="C4066" s="5">
        <f t="shared" si="62"/>
        <v>-420738</v>
      </c>
      <c r="D4066" s="6"/>
    </row>
    <row r="4067" spans="1:4" x14ac:dyDescent="0.2">
      <c r="A4067">
        <v>4063</v>
      </c>
      <c r="B4067" s="14">
        <f>'BudgetSum 2-3'!E11</f>
        <v>358050</v>
      </c>
      <c r="C4067" s="5">
        <f t="shared" si="62"/>
        <v>-353987</v>
      </c>
      <c r="D4067" s="6"/>
    </row>
    <row r="4068" spans="1:4" x14ac:dyDescent="0.2">
      <c r="A4068">
        <v>4064</v>
      </c>
      <c r="B4068" s="14">
        <f>'BudgetSum 2-3'!F11</f>
        <v>393600</v>
      </c>
      <c r="C4068" s="5">
        <f t="shared" si="62"/>
        <v>-389536</v>
      </c>
      <c r="D4068" s="6"/>
    </row>
    <row r="4069" spans="1:4" x14ac:dyDescent="0.2">
      <c r="A4069">
        <v>4065</v>
      </c>
      <c r="B4069" s="14">
        <f>'BudgetSum 2-3'!G11</f>
        <v>202500</v>
      </c>
      <c r="C4069" s="5">
        <f t="shared" si="62"/>
        <v>-198435</v>
      </c>
      <c r="D4069" s="6"/>
    </row>
    <row r="4070" spans="1:4" x14ac:dyDescent="0.2">
      <c r="A4070">
        <v>4066</v>
      </c>
      <c r="B4070" s="14">
        <f>'BudgetSum 2-3'!H11</f>
        <v>70000</v>
      </c>
      <c r="C4070" s="5">
        <f t="shared" si="62"/>
        <v>-65934</v>
      </c>
      <c r="D4070" s="6"/>
    </row>
    <row r="4071" spans="1:4" x14ac:dyDescent="0.2">
      <c r="A4071">
        <v>4067</v>
      </c>
      <c r="B4071" s="14">
        <f>'BudgetSum 2-3'!I11</f>
        <v>28500</v>
      </c>
      <c r="C4071" s="5">
        <f t="shared" si="62"/>
        <v>-24433</v>
      </c>
      <c r="D4071" s="6"/>
    </row>
    <row r="4072" spans="1:4" x14ac:dyDescent="0.2">
      <c r="A4072" s="3">
        <v>4068</v>
      </c>
      <c r="C4072" s="5">
        <f t="shared" si="62"/>
        <v>4068</v>
      </c>
      <c r="D4072" s="6" t="s">
        <v>346</v>
      </c>
    </row>
    <row r="4073" spans="1:4" x14ac:dyDescent="0.2">
      <c r="A4073">
        <v>4069</v>
      </c>
      <c r="B4073" s="14">
        <f>'BudgetSum 2-3'!K11</f>
        <v>800</v>
      </c>
      <c r="C4073" s="5">
        <f t="shared" si="62"/>
        <v>3269</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4675150</v>
      </c>
      <c r="C4079" s="5">
        <f t="shared" si="62"/>
        <v>-4671075</v>
      </c>
      <c r="D4079" s="6"/>
    </row>
    <row r="4080" spans="1:4" x14ac:dyDescent="0.2">
      <c r="A4080">
        <v>4076</v>
      </c>
      <c r="B4080" s="14">
        <f>'BudgetSum 2-3'!D21</f>
        <v>424500</v>
      </c>
      <c r="C4080" s="5">
        <f t="shared" si="62"/>
        <v>-420424</v>
      </c>
      <c r="D4080" s="6"/>
    </row>
    <row r="4081" spans="1:4" x14ac:dyDescent="0.2">
      <c r="A4081">
        <v>4077</v>
      </c>
      <c r="B4081" s="14">
        <f>'BudgetSum 2-3'!E21</f>
        <v>358000</v>
      </c>
      <c r="C4081" s="5">
        <f t="shared" si="62"/>
        <v>-353923</v>
      </c>
      <c r="D4081" s="6"/>
    </row>
    <row r="4082" spans="1:4" x14ac:dyDescent="0.2">
      <c r="A4082">
        <v>4078</v>
      </c>
      <c r="B4082" s="14">
        <f>'BudgetSum 2-3'!F21</f>
        <v>388600</v>
      </c>
      <c r="C4082" s="5">
        <f t="shared" si="62"/>
        <v>-384522</v>
      </c>
      <c r="D4082" s="6"/>
    </row>
    <row r="4083" spans="1:4" x14ac:dyDescent="0.2">
      <c r="A4083">
        <v>4079</v>
      </c>
      <c r="B4083" s="14">
        <f>'BudgetSum 2-3'!G21</f>
        <v>193200</v>
      </c>
      <c r="C4083" s="5">
        <f t="shared" si="62"/>
        <v>-189121</v>
      </c>
      <c r="D4083" s="6"/>
    </row>
    <row r="4084" spans="1:4" x14ac:dyDescent="0.2">
      <c r="A4084">
        <v>4080</v>
      </c>
      <c r="B4084" s="14">
        <f>'BudgetSum 2-3'!H21</f>
        <v>70000</v>
      </c>
      <c r="C4084" s="5">
        <f t="shared" si="62"/>
        <v>-65920</v>
      </c>
      <c r="D4084" s="6"/>
    </row>
    <row r="4085" spans="1:4" x14ac:dyDescent="0.2">
      <c r="A4085" s="3">
        <v>4081</v>
      </c>
      <c r="C4085" s="5">
        <f t="shared" si="62"/>
        <v>4081</v>
      </c>
      <c r="D4085" s="7"/>
    </row>
    <row r="4086" spans="1:4" x14ac:dyDescent="0.2">
      <c r="A4086" s="3">
        <v>4082</v>
      </c>
      <c r="C4086" s="5">
        <f t="shared" si="62"/>
        <v>4082</v>
      </c>
      <c r="D4086" s="6" t="s">
        <v>346</v>
      </c>
    </row>
    <row r="4087" spans="1:4" x14ac:dyDescent="0.2">
      <c r="A4087">
        <v>4083</v>
      </c>
      <c r="B4087" s="14">
        <f>'BudgetSum 2-3'!K21</f>
        <v>0</v>
      </c>
      <c r="C4087" s="5">
        <f t="shared" si="62"/>
        <v>4083</v>
      </c>
      <c r="D4087" s="6"/>
    </row>
    <row r="4088" spans="1:4" x14ac:dyDescent="0.2">
      <c r="A4088" s="3">
        <v>4084</v>
      </c>
      <c r="C4088" s="5">
        <f t="shared" si="62"/>
        <v>4084</v>
      </c>
      <c r="D4088" s="6" t="s">
        <v>346</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346</v>
      </c>
    </row>
    <row r="4094" spans="1:4" x14ac:dyDescent="0.2">
      <c r="A4094" s="3">
        <v>4090</v>
      </c>
      <c r="C4094" s="5">
        <f t="shared" si="62"/>
        <v>4090</v>
      </c>
      <c r="D4094" s="6" t="s">
        <v>346</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346</v>
      </c>
    </row>
    <row r="4105" spans="1:4" x14ac:dyDescent="0.2">
      <c r="A4105" s="3">
        <v>4101</v>
      </c>
      <c r="C4105" s="5">
        <f t="shared" si="63"/>
        <v>4101</v>
      </c>
      <c r="D4105" s="6" t="s">
        <v>346</v>
      </c>
    </row>
    <row r="4106" spans="1:4" x14ac:dyDescent="0.2">
      <c r="A4106" s="3">
        <v>4102</v>
      </c>
      <c r="C4106" s="5">
        <f t="shared" si="63"/>
        <v>4102</v>
      </c>
      <c r="D4106" s="6" t="s">
        <v>346</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346</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346</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346</v>
      </c>
    </row>
    <row r="4141" spans="1:4" x14ac:dyDescent="0.2">
      <c r="A4141" s="3">
        <v>4137</v>
      </c>
      <c r="C4141" s="5">
        <f t="shared" si="63"/>
        <v>4137</v>
      </c>
      <c r="D4141" s="6" t="s">
        <v>346</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346</v>
      </c>
    </row>
    <row r="4148" spans="1:4" x14ac:dyDescent="0.2">
      <c r="A4148" s="3">
        <v>4144</v>
      </c>
      <c r="C4148" s="5">
        <f t="shared" si="63"/>
        <v>4144</v>
      </c>
      <c r="D4148" s="6" t="s">
        <v>346</v>
      </c>
    </row>
    <row r="4149" spans="1:4" x14ac:dyDescent="0.2">
      <c r="A4149" s="3">
        <v>4145</v>
      </c>
      <c r="C4149" s="5">
        <f t="shared" si="63"/>
        <v>4145</v>
      </c>
      <c r="D4149" s="6" t="s">
        <v>346</v>
      </c>
    </row>
    <row r="4150" spans="1:4" x14ac:dyDescent="0.2">
      <c r="A4150" s="3">
        <v>4146</v>
      </c>
      <c r="C4150" s="5">
        <f t="shared" si="63"/>
        <v>4146</v>
      </c>
      <c r="D4150" s="6" t="s">
        <v>346</v>
      </c>
    </row>
    <row r="4151" spans="1:4" x14ac:dyDescent="0.2">
      <c r="A4151" s="3">
        <v>4147</v>
      </c>
      <c r="C4151" s="5">
        <f t="shared" si="63"/>
        <v>4147</v>
      </c>
      <c r="D4151" s="6" t="s">
        <v>346</v>
      </c>
    </row>
    <row r="4152" spans="1:4" x14ac:dyDescent="0.2">
      <c r="A4152" s="3">
        <v>4148</v>
      </c>
      <c r="C4152" s="5">
        <f t="shared" si="63"/>
        <v>4148</v>
      </c>
      <c r="D4152" s="6" t="s">
        <v>346</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346</v>
      </c>
    </row>
    <row r="4156" spans="1:4" x14ac:dyDescent="0.2">
      <c r="A4156" s="3">
        <v>4152</v>
      </c>
      <c r="C4156" s="5">
        <f t="shared" si="63"/>
        <v>4152</v>
      </c>
      <c r="D4156" s="6" t="s">
        <v>346</v>
      </c>
    </row>
    <row r="4157" spans="1:4" x14ac:dyDescent="0.2">
      <c r="A4157" s="3">
        <v>4153</v>
      </c>
      <c r="C4157" s="5">
        <f t="shared" si="63"/>
        <v>4153</v>
      </c>
      <c r="D4157" s="6" t="s">
        <v>346</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346</v>
      </c>
    </row>
    <row r="4162" spans="1:4" x14ac:dyDescent="0.2">
      <c r="A4162" s="3">
        <v>4158</v>
      </c>
      <c r="C4162" s="5">
        <f t="shared" si="63"/>
        <v>4158</v>
      </c>
      <c r="D4162" s="6" t="s">
        <v>346</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346</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346</v>
      </c>
    </row>
    <row r="4195" spans="1:4" x14ac:dyDescent="0.2">
      <c r="A4195" s="3">
        <v>4191</v>
      </c>
      <c r="C4195" s="5">
        <f t="shared" si="64"/>
        <v>4191</v>
      </c>
      <c r="D4195" s="6" t="s">
        <v>346</v>
      </c>
    </row>
    <row r="4196" spans="1:4" x14ac:dyDescent="0.2">
      <c r="A4196" s="3">
        <v>4192</v>
      </c>
      <c r="C4196" s="5">
        <f t="shared" si="64"/>
        <v>4192</v>
      </c>
      <c r="D4196" s="6" t="s">
        <v>346</v>
      </c>
    </row>
    <row r="4197" spans="1:4" x14ac:dyDescent="0.2">
      <c r="A4197" s="3">
        <v>4193</v>
      </c>
      <c r="C4197" s="5">
        <f t="shared" si="64"/>
        <v>4193</v>
      </c>
      <c r="D4197" s="6" t="s">
        <v>346</v>
      </c>
    </row>
    <row r="4198" spans="1:4" x14ac:dyDescent="0.2">
      <c r="A4198" s="3">
        <v>4194</v>
      </c>
      <c r="C4198" s="5">
        <f t="shared" si="64"/>
        <v>4194</v>
      </c>
      <c r="D4198" s="6" t="s">
        <v>346</v>
      </c>
    </row>
    <row r="4199" spans="1:4" x14ac:dyDescent="0.2">
      <c r="A4199" s="3">
        <v>4195</v>
      </c>
      <c r="C4199" s="5">
        <f t="shared" si="64"/>
        <v>4195</v>
      </c>
      <c r="D4199" s="6" t="s">
        <v>346</v>
      </c>
    </row>
    <row r="4200" spans="1:4" x14ac:dyDescent="0.2">
      <c r="A4200" s="3">
        <v>4196</v>
      </c>
      <c r="C4200" s="5">
        <f t="shared" si="64"/>
        <v>4196</v>
      </c>
      <c r="D4200" s="6" t="s">
        <v>346</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346</v>
      </c>
    </row>
    <row r="4206" spans="1:4" x14ac:dyDescent="0.2">
      <c r="A4206" s="3">
        <v>4202</v>
      </c>
      <c r="C4206" s="5">
        <f t="shared" si="64"/>
        <v>4202</v>
      </c>
      <c r="D4206" s="6" t="s">
        <v>346</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346</v>
      </c>
    </row>
    <row r="4267" spans="1:4" x14ac:dyDescent="0.2">
      <c r="A4267" s="3">
        <v>4263</v>
      </c>
      <c r="C4267" s="5">
        <f t="shared" si="65"/>
        <v>4263</v>
      </c>
      <c r="D4267" s="6" t="s">
        <v>346</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10000</v>
      </c>
      <c r="C4301" s="5">
        <f t="shared" si="66"/>
        <v>-5703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64000</v>
      </c>
      <c r="C4305" s="5">
        <f t="shared" si="66"/>
        <v>-59699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346</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346</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346</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25000</v>
      </c>
      <c r="C4322" s="5">
        <f t="shared" si="66"/>
        <v>-20682</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346</v>
      </c>
    </row>
    <row r="4327" spans="1:4" x14ac:dyDescent="0.2">
      <c r="A4327" s="3">
        <v>4323</v>
      </c>
      <c r="C4327" s="5">
        <f t="shared" si="66"/>
        <v>4323</v>
      </c>
      <c r="D4327" s="6" t="s">
        <v>346</v>
      </c>
    </row>
    <row r="4328" spans="1:4" x14ac:dyDescent="0.2">
      <c r="A4328" s="3">
        <v>4324</v>
      </c>
      <c r="C4328" s="5">
        <f t="shared" si="66"/>
        <v>4324</v>
      </c>
      <c r="D4328" s="6" t="s">
        <v>346</v>
      </c>
    </row>
    <row r="4329" spans="1:4" x14ac:dyDescent="0.2">
      <c r="A4329" s="3">
        <v>4325</v>
      </c>
      <c r="C4329" s="5">
        <f t="shared" si="66"/>
        <v>4325</v>
      </c>
      <c r="D4329" s="6" t="s">
        <v>346</v>
      </c>
    </row>
    <row r="4330" spans="1:4" x14ac:dyDescent="0.2">
      <c r="A4330" s="3">
        <v>4326</v>
      </c>
      <c r="C4330" s="5">
        <f t="shared" si="66"/>
        <v>4326</v>
      </c>
      <c r="D4330" s="6" t="s">
        <v>346</v>
      </c>
    </row>
    <row r="4331" spans="1:4" x14ac:dyDescent="0.2">
      <c r="A4331" s="3">
        <v>4327</v>
      </c>
      <c r="C4331" s="5">
        <f t="shared" si="66"/>
        <v>4327</v>
      </c>
      <c r="D4331" s="6" t="s">
        <v>346</v>
      </c>
    </row>
    <row r="4332" spans="1:4" x14ac:dyDescent="0.2">
      <c r="A4332" s="3">
        <v>4328</v>
      </c>
      <c r="C4332" s="5">
        <f t="shared" si="66"/>
        <v>4328</v>
      </c>
      <c r="D4332" s="6" t="s">
        <v>346</v>
      </c>
    </row>
    <row r="4333" spans="1:4" x14ac:dyDescent="0.2">
      <c r="A4333" s="3">
        <v>4329</v>
      </c>
      <c r="C4333" s="5">
        <f t="shared" si="66"/>
        <v>4329</v>
      </c>
      <c r="D4333" s="6" t="s">
        <v>346</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25000</v>
      </c>
      <c r="C4338" s="5">
        <f t="shared" si="66"/>
        <v>-20666</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752</v>
      </c>
    </row>
    <row r="4343" spans="1:4" x14ac:dyDescent="0.2">
      <c r="A4343" s="3">
        <v>4339</v>
      </c>
      <c r="C4343" s="5">
        <f t="shared" si="66"/>
        <v>4339</v>
      </c>
      <c r="D4343" s="6" t="s">
        <v>752</v>
      </c>
    </row>
    <row r="4344" spans="1:4" x14ac:dyDescent="0.2">
      <c r="A4344" s="3">
        <v>4340</v>
      </c>
      <c r="C4344" s="5">
        <f t="shared" si="66"/>
        <v>4340</v>
      </c>
      <c r="D4344" s="6" t="s">
        <v>752</v>
      </c>
    </row>
    <row r="4345" spans="1:4" x14ac:dyDescent="0.2">
      <c r="A4345" s="3">
        <v>4341</v>
      </c>
      <c r="C4345" s="5">
        <f t="shared" si="66"/>
        <v>4341</v>
      </c>
      <c r="D4345" s="6" t="s">
        <v>752</v>
      </c>
    </row>
    <row r="4346" spans="1:4" x14ac:dyDescent="0.2">
      <c r="A4346" s="3">
        <v>4342</v>
      </c>
      <c r="C4346" s="5">
        <f t="shared" si="66"/>
        <v>4342</v>
      </c>
      <c r="D4346" s="6" t="s">
        <v>346</v>
      </c>
    </row>
    <row r="4347" spans="1:4" x14ac:dyDescent="0.2">
      <c r="A4347" s="3">
        <v>4343</v>
      </c>
      <c r="C4347" s="5">
        <f t="shared" si="66"/>
        <v>4343</v>
      </c>
      <c r="D4347" s="6" t="s">
        <v>346</v>
      </c>
    </row>
    <row r="4348" spans="1:4" x14ac:dyDescent="0.2">
      <c r="A4348" s="3">
        <v>4344</v>
      </c>
      <c r="C4348" s="5">
        <f t="shared" si="66"/>
        <v>4344</v>
      </c>
      <c r="D4348" s="6" t="s">
        <v>346</v>
      </c>
    </row>
    <row r="4349" spans="1:4" x14ac:dyDescent="0.2">
      <c r="A4349" s="3">
        <v>4345</v>
      </c>
      <c r="C4349" s="5">
        <f t="shared" si="66"/>
        <v>4345</v>
      </c>
      <c r="D4349" s="6" t="s">
        <v>346</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0</v>
      </c>
      <c r="C4361" s="5">
        <f t="shared" si="67"/>
        <v>4357</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346</v>
      </c>
    </row>
    <row r="4366" spans="1:4" x14ac:dyDescent="0.2">
      <c r="A4366" s="3">
        <v>4362</v>
      </c>
      <c r="C4366" s="5">
        <f t="shared" si="67"/>
        <v>4362</v>
      </c>
      <c r="D4366" s="6" t="s">
        <v>346</v>
      </c>
    </row>
    <row r="4367" spans="1:4" x14ac:dyDescent="0.2">
      <c r="A4367" s="3">
        <v>4363</v>
      </c>
      <c r="C4367" s="5">
        <f t="shared" si="67"/>
        <v>4363</v>
      </c>
      <c r="D4367" s="6" t="s">
        <v>346</v>
      </c>
    </row>
    <row r="4368" spans="1:4" x14ac:dyDescent="0.2">
      <c r="A4368" s="3">
        <v>4364</v>
      </c>
      <c r="C4368" s="5">
        <f t="shared" si="67"/>
        <v>4364</v>
      </c>
      <c r="D4368" s="6" t="s">
        <v>346</v>
      </c>
    </row>
    <row r="4369" spans="1:4" x14ac:dyDescent="0.2">
      <c r="A4369" s="3">
        <v>4365</v>
      </c>
      <c r="C4369" s="5">
        <f t="shared" si="67"/>
        <v>4365</v>
      </c>
      <c r="D4369" s="6" t="s">
        <v>346</v>
      </c>
    </row>
    <row r="4370" spans="1:4" x14ac:dyDescent="0.2">
      <c r="A4370" s="3">
        <v>4366</v>
      </c>
      <c r="C4370" s="5">
        <f t="shared" si="67"/>
        <v>4366</v>
      </c>
      <c r="D4370" s="6" t="s">
        <v>346</v>
      </c>
    </row>
    <row r="4371" spans="1:4" x14ac:dyDescent="0.2">
      <c r="A4371" s="3">
        <v>4367</v>
      </c>
      <c r="C4371" s="5">
        <f t="shared" si="67"/>
        <v>4367</v>
      </c>
      <c r="D4371" s="6" t="s">
        <v>346</v>
      </c>
    </row>
    <row r="4372" spans="1:4" x14ac:dyDescent="0.2">
      <c r="A4372" s="3">
        <v>4368</v>
      </c>
      <c r="C4372" s="5">
        <f t="shared" si="67"/>
        <v>4368</v>
      </c>
      <c r="D4372" s="6" t="s">
        <v>346</v>
      </c>
    </row>
    <row r="4373" spans="1:4" x14ac:dyDescent="0.2">
      <c r="A4373" s="3">
        <v>4369</v>
      </c>
      <c r="C4373" s="5">
        <f t="shared" si="67"/>
        <v>4369</v>
      </c>
      <c r="D4373" s="6" t="s">
        <v>346</v>
      </c>
    </row>
    <row r="4374" spans="1:4" x14ac:dyDescent="0.2">
      <c r="A4374" s="3">
        <v>4370</v>
      </c>
      <c r="C4374" s="5">
        <f t="shared" si="67"/>
        <v>4370</v>
      </c>
      <c r="D4374" s="6" t="s">
        <v>346</v>
      </c>
    </row>
    <row r="4375" spans="1:4" x14ac:dyDescent="0.2">
      <c r="A4375" s="3">
        <v>4371</v>
      </c>
      <c r="C4375" s="5">
        <f t="shared" si="67"/>
        <v>4371</v>
      </c>
      <c r="D4375" s="6" t="s">
        <v>346</v>
      </c>
    </row>
    <row r="4376" spans="1:4" x14ac:dyDescent="0.2">
      <c r="A4376" s="3">
        <v>4372</v>
      </c>
      <c r="C4376" s="5">
        <f t="shared" si="67"/>
        <v>4372</v>
      </c>
      <c r="D4376" s="6" t="s">
        <v>346</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346</v>
      </c>
    </row>
    <row r="4380" spans="1:4" x14ac:dyDescent="0.2">
      <c r="A4380" s="3">
        <v>4376</v>
      </c>
      <c r="C4380" s="5">
        <f t="shared" si="67"/>
        <v>4376</v>
      </c>
      <c r="D4380" s="6"/>
    </row>
    <row r="4381" spans="1:4" x14ac:dyDescent="0.2">
      <c r="A4381" s="3">
        <v>4377</v>
      </c>
      <c r="C4381" s="5">
        <f t="shared" si="67"/>
        <v>4377</v>
      </c>
      <c r="D4381" s="6" t="s">
        <v>346</v>
      </c>
    </row>
    <row r="4382" spans="1:4" x14ac:dyDescent="0.2">
      <c r="A4382" s="3">
        <v>4378</v>
      </c>
      <c r="C4382" s="5">
        <f t="shared" si="67"/>
        <v>4378</v>
      </c>
      <c r="D4382" s="6" t="s">
        <v>346</v>
      </c>
    </row>
    <row r="4383" spans="1:4" x14ac:dyDescent="0.2">
      <c r="A4383" s="3">
        <v>4379</v>
      </c>
      <c r="C4383" s="5">
        <f t="shared" si="67"/>
        <v>4379</v>
      </c>
      <c r="D4383" s="6" t="s">
        <v>346</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346</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345</v>
      </c>
    </row>
    <row r="4711" spans="1:4" x14ac:dyDescent="0.2">
      <c r="A4711" s="3">
        <v>4707</v>
      </c>
      <c r="C4711" s="5">
        <f t="shared" si="72"/>
        <v>4707</v>
      </c>
      <c r="D4711" s="6" t="s">
        <v>345</v>
      </c>
    </row>
    <row r="4712" spans="1:4" x14ac:dyDescent="0.2">
      <c r="A4712" s="3">
        <v>4708</v>
      </c>
      <c r="C4712" s="5">
        <f t="shared" si="72"/>
        <v>4708</v>
      </c>
      <c r="D4712" s="6" t="s">
        <v>345</v>
      </c>
    </row>
    <row r="4713" spans="1:4" x14ac:dyDescent="0.2">
      <c r="A4713" s="3">
        <v>4709</v>
      </c>
      <c r="C4713" s="5">
        <f t="shared" si="72"/>
        <v>4709</v>
      </c>
      <c r="D4713" s="6" t="s">
        <v>345</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345</v>
      </c>
    </row>
    <row r="4734" spans="1:4" x14ac:dyDescent="0.2">
      <c r="A4734" s="3">
        <v>4730</v>
      </c>
      <c r="C4734" s="5">
        <f t="shared" si="72"/>
        <v>4730</v>
      </c>
      <c r="D4734" s="6" t="s">
        <v>345</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345</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345</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345</v>
      </c>
    </row>
    <row r="4775" spans="1:4" x14ac:dyDescent="0.2">
      <c r="A4775" s="3">
        <v>4771</v>
      </c>
      <c r="C4775" s="5">
        <f t="shared" si="73"/>
        <v>4771</v>
      </c>
      <c r="D4775" s="6" t="s">
        <v>345</v>
      </c>
    </row>
    <row r="4776" spans="1:4" x14ac:dyDescent="0.2">
      <c r="A4776" s="3">
        <v>4772</v>
      </c>
      <c r="C4776" s="5">
        <f t="shared" si="73"/>
        <v>4772</v>
      </c>
      <c r="D4776" s="6" t="s">
        <v>345</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345</v>
      </c>
    </row>
    <row r="4790" spans="1:4" x14ac:dyDescent="0.2">
      <c r="A4790" s="3">
        <v>4786</v>
      </c>
      <c r="C4790" s="5">
        <f t="shared" si="73"/>
        <v>4786</v>
      </c>
      <c r="D4790" s="6" t="s">
        <v>345</v>
      </c>
    </row>
    <row r="4791" spans="1:4" x14ac:dyDescent="0.2">
      <c r="A4791" s="3">
        <v>4787</v>
      </c>
      <c r="C4791" s="5">
        <f t="shared" si="73"/>
        <v>4787</v>
      </c>
      <c r="D4791" s="6" t="s">
        <v>345</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345</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346</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345</v>
      </c>
    </row>
    <row r="4816" spans="1:4" x14ac:dyDescent="0.2">
      <c r="A4816" s="3">
        <v>4812</v>
      </c>
      <c r="C4816" s="5">
        <f t="shared" si="74"/>
        <v>4812</v>
      </c>
      <c r="D4816" s="7"/>
    </row>
    <row r="4817" spans="1:4" x14ac:dyDescent="0.2">
      <c r="A4817" s="3">
        <v>4813</v>
      </c>
      <c r="C4817" s="5">
        <f t="shared" si="74"/>
        <v>4813</v>
      </c>
      <c r="D4817" s="6" t="s">
        <v>752</v>
      </c>
    </row>
    <row r="4818" spans="1:4" x14ac:dyDescent="0.2">
      <c r="A4818" s="3">
        <v>4814</v>
      </c>
      <c r="C4818" s="5">
        <f t="shared" si="74"/>
        <v>4814</v>
      </c>
      <c r="D4818" s="18" t="s">
        <v>752</v>
      </c>
    </row>
    <row r="4819" spans="1:4" x14ac:dyDescent="0.2">
      <c r="A4819" s="3">
        <v>4815</v>
      </c>
      <c r="C4819" s="5">
        <f t="shared" si="74"/>
        <v>4815</v>
      </c>
      <c r="D4819" s="18" t="s">
        <v>752</v>
      </c>
    </row>
    <row r="4820" spans="1:4" x14ac:dyDescent="0.2">
      <c r="A4820" s="3">
        <v>4816</v>
      </c>
      <c r="C4820" s="5">
        <f t="shared" si="74"/>
        <v>4816</v>
      </c>
      <c r="D4820" s="18" t="s">
        <v>752</v>
      </c>
    </row>
    <row r="4821" spans="1:4" x14ac:dyDescent="0.2">
      <c r="A4821" s="3">
        <v>4817</v>
      </c>
      <c r="C4821" s="5">
        <f t="shared" si="74"/>
        <v>4817</v>
      </c>
      <c r="D4821" s="18" t="s">
        <v>752</v>
      </c>
    </row>
    <row r="4822" spans="1:4" x14ac:dyDescent="0.2">
      <c r="A4822" s="3">
        <v>4818</v>
      </c>
      <c r="C4822" s="5">
        <f t="shared" si="74"/>
        <v>4818</v>
      </c>
      <c r="D4822" s="18" t="s">
        <v>752</v>
      </c>
    </row>
    <row r="4823" spans="1:4" x14ac:dyDescent="0.2">
      <c r="A4823" s="3">
        <v>4819</v>
      </c>
      <c r="C4823" s="5">
        <f t="shared" si="74"/>
        <v>4819</v>
      </c>
      <c r="D4823" s="6" t="s">
        <v>345</v>
      </c>
    </row>
    <row r="4824" spans="1:4" x14ac:dyDescent="0.2">
      <c r="A4824" s="3">
        <v>4820</v>
      </c>
      <c r="C4824" s="5">
        <f t="shared" si="74"/>
        <v>4820</v>
      </c>
      <c r="D4824" s="6" t="s">
        <v>752</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345</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345</v>
      </c>
    </row>
    <row r="4843" spans="1:4" x14ac:dyDescent="0.2">
      <c r="A4843" s="3">
        <v>4839</v>
      </c>
      <c r="C4843" s="5">
        <f t="shared" si="74"/>
        <v>4839</v>
      </c>
      <c r="D4843" s="6" t="s">
        <v>345</v>
      </c>
    </row>
    <row r="4844" spans="1:4" x14ac:dyDescent="0.2">
      <c r="A4844" s="3">
        <v>4840</v>
      </c>
      <c r="C4844" s="5">
        <f t="shared" si="74"/>
        <v>4840</v>
      </c>
      <c r="D4844" s="6" t="s">
        <v>345</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345</v>
      </c>
    </row>
    <row r="4876" spans="1:4" x14ac:dyDescent="0.2">
      <c r="A4876" s="3">
        <v>4872</v>
      </c>
      <c r="C4876" s="5">
        <f t="shared" si="75"/>
        <v>4872</v>
      </c>
      <c r="D4876" s="6" t="s">
        <v>345</v>
      </c>
    </row>
    <row r="4877" spans="1:4" x14ac:dyDescent="0.2">
      <c r="A4877" s="3">
        <v>4873</v>
      </c>
      <c r="C4877" s="5">
        <f t="shared" si="75"/>
        <v>4873</v>
      </c>
      <c r="D4877" s="6" t="s">
        <v>345</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345</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701</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345</v>
      </c>
    </row>
    <row r="4959" spans="1:4" x14ac:dyDescent="0.2">
      <c r="A4959" s="3">
        <v>4955</v>
      </c>
      <c r="C4959" s="5">
        <f t="shared" si="76"/>
        <v>4955</v>
      </c>
      <c r="D4959" s="6" t="s">
        <v>345</v>
      </c>
    </row>
    <row r="4960" spans="1:4" x14ac:dyDescent="0.2">
      <c r="A4960" s="3">
        <v>4956</v>
      </c>
      <c r="C4960" s="5">
        <f t="shared" si="76"/>
        <v>4956</v>
      </c>
      <c r="D4960" s="6" t="s">
        <v>345</v>
      </c>
    </row>
    <row r="4961" spans="1:4" x14ac:dyDescent="0.2">
      <c r="A4961" s="3">
        <v>4957</v>
      </c>
      <c r="C4961" s="5">
        <f t="shared" si="76"/>
        <v>4957</v>
      </c>
      <c r="D4961" s="6" t="s">
        <v>345</v>
      </c>
    </row>
    <row r="4962" spans="1:4" x14ac:dyDescent="0.2">
      <c r="A4962" s="3">
        <v>4958</v>
      </c>
      <c r="C4962" s="5">
        <f t="shared" si="76"/>
        <v>4958</v>
      </c>
      <c r="D4962" s="6" t="s">
        <v>345</v>
      </c>
    </row>
    <row r="4963" spans="1:4" x14ac:dyDescent="0.2">
      <c r="A4963" s="3">
        <v>4959</v>
      </c>
      <c r="C4963" s="5">
        <f t="shared" si="76"/>
        <v>4959</v>
      </c>
      <c r="D4963" s="6" t="s">
        <v>345</v>
      </c>
    </row>
    <row r="4964" spans="1:4" x14ac:dyDescent="0.2">
      <c r="A4964" s="3">
        <v>4960</v>
      </c>
      <c r="C4964" s="5">
        <f t="shared" si="76"/>
        <v>4960</v>
      </c>
      <c r="D4964" s="6" t="s">
        <v>345</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345</v>
      </c>
    </row>
    <row r="4969" spans="1:4" x14ac:dyDescent="0.2">
      <c r="A4969">
        <v>4965</v>
      </c>
      <c r="B4969" s="14">
        <f>'EstRev 5-10'!C6</f>
        <v>28000</v>
      </c>
      <c r="C4969" s="5">
        <f t="shared" si="76"/>
        <v>-23035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1100000</v>
      </c>
      <c r="C5004" s="5">
        <f t="shared" si="77"/>
        <v>-1095000</v>
      </c>
      <c r="D5004" s="6"/>
    </row>
    <row r="5005" spans="1:4" x14ac:dyDescent="0.2">
      <c r="A5005" s="3">
        <v>5001</v>
      </c>
      <c r="C5005" s="5">
        <f t="shared" si="77"/>
        <v>5001</v>
      </c>
      <c r="D5005" s="6" t="s">
        <v>345</v>
      </c>
    </row>
    <row r="5006" spans="1:4" x14ac:dyDescent="0.2">
      <c r="A5006">
        <v>5002</v>
      </c>
      <c r="B5006" s="14">
        <f>'EstRev 5-10'!C7</f>
        <v>20000</v>
      </c>
      <c r="C5006" s="5">
        <f t="shared" si="77"/>
        <v>-14998</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1148000</v>
      </c>
      <c r="C5009" s="5">
        <f t="shared" si="77"/>
        <v>-1142995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60000</v>
      </c>
      <c r="C5012" s="5">
        <f t="shared" si="77"/>
        <v>-54992</v>
      </c>
      <c r="D5012" s="6"/>
    </row>
    <row r="5013" spans="1:4" x14ac:dyDescent="0.2">
      <c r="A5013">
        <v>5009</v>
      </c>
      <c r="B5013" s="14">
        <f>'EstRev 5-10'!C17</f>
        <v>0</v>
      </c>
      <c r="C5013" s="5">
        <f t="shared" si="77"/>
        <v>5009</v>
      </c>
      <c r="D5013" s="6"/>
    </row>
    <row r="5014" spans="1:4" x14ac:dyDescent="0.2">
      <c r="A5014">
        <v>5010</v>
      </c>
      <c r="B5014" s="14">
        <f>'EstRev 5-10'!C18</f>
        <v>60000</v>
      </c>
      <c r="C5014" s="5">
        <f t="shared" si="77"/>
        <v>-54990</v>
      </c>
      <c r="D5014" s="6"/>
    </row>
    <row r="5015" spans="1:4" x14ac:dyDescent="0.2">
      <c r="A5015">
        <v>5011</v>
      </c>
      <c r="B5015" s="14">
        <f>'EstRev 5-10'!C20</f>
        <v>10000</v>
      </c>
      <c r="C5015" s="5">
        <f t="shared" si="77"/>
        <v>-4989</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70000</v>
      </c>
      <c r="C5025" s="5">
        <f t="shared" si="77"/>
        <v>-64979</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80000</v>
      </c>
      <c r="C5030" s="5">
        <f t="shared" si="77"/>
        <v>-74974</v>
      </c>
      <c r="D5030" s="6"/>
    </row>
    <row r="5031" spans="1:4" x14ac:dyDescent="0.2">
      <c r="A5031">
        <v>5027</v>
      </c>
      <c r="B5031" s="14">
        <f>'EstRev 5-10'!C65</f>
        <v>500</v>
      </c>
      <c r="C5031" s="5">
        <f t="shared" si="77"/>
        <v>4527</v>
      </c>
      <c r="D5031" s="6"/>
    </row>
    <row r="5032" spans="1:4" x14ac:dyDescent="0.2">
      <c r="A5032">
        <v>5028</v>
      </c>
      <c r="B5032" s="14">
        <f>'EstRev 5-10'!C66</f>
        <v>0</v>
      </c>
      <c r="C5032" s="5">
        <f t="shared" si="77"/>
        <v>5028</v>
      </c>
      <c r="D5032" s="6"/>
    </row>
    <row r="5033" spans="1:4" x14ac:dyDescent="0.2">
      <c r="A5033">
        <v>5029</v>
      </c>
      <c r="B5033" s="14">
        <f>'EstRev 5-10'!C67</f>
        <v>500</v>
      </c>
      <c r="C5033" s="5">
        <f t="shared" si="77"/>
        <v>4529</v>
      </c>
      <c r="D5033" s="6"/>
    </row>
    <row r="5034" spans="1:4" x14ac:dyDescent="0.2">
      <c r="A5034">
        <v>5030</v>
      </c>
      <c r="B5034" s="14">
        <f>'EstRev 5-10'!C70</f>
        <v>12000</v>
      </c>
      <c r="C5034" s="5">
        <f t="shared" si="77"/>
        <v>-6970</v>
      </c>
      <c r="D5034" s="6"/>
    </row>
    <row r="5035" spans="1:4" x14ac:dyDescent="0.2">
      <c r="A5035">
        <v>5031</v>
      </c>
      <c r="B5035" s="14">
        <f>'EstRev 5-10'!C71</f>
        <v>0</v>
      </c>
      <c r="C5035" s="5">
        <f t="shared" si="77"/>
        <v>5031</v>
      </c>
      <c r="D5035" s="6"/>
    </row>
    <row r="5036" spans="1:4" x14ac:dyDescent="0.2">
      <c r="A5036">
        <v>5032</v>
      </c>
      <c r="B5036" s="14">
        <f>'EstRev 5-10'!C72</f>
        <v>6000</v>
      </c>
      <c r="C5036" s="5">
        <f t="shared" si="77"/>
        <v>-968</v>
      </c>
      <c r="D5036" s="6"/>
    </row>
    <row r="5037" spans="1:4" x14ac:dyDescent="0.2">
      <c r="A5037">
        <v>5033</v>
      </c>
      <c r="B5037" s="14">
        <f>'EstRev 5-10'!C73</f>
        <v>5000</v>
      </c>
      <c r="C5037" s="5">
        <f t="shared" si="77"/>
        <v>33</v>
      </c>
      <c r="D5037" s="6"/>
    </row>
    <row r="5038" spans="1:4" x14ac:dyDescent="0.2">
      <c r="A5038">
        <v>5034</v>
      </c>
      <c r="B5038" s="14">
        <f>'EstRev 5-10'!C74</f>
        <v>0</v>
      </c>
      <c r="C5038" s="5">
        <f t="shared" si="77"/>
        <v>5034</v>
      </c>
      <c r="D5038" s="6"/>
    </row>
    <row r="5039" spans="1:4" x14ac:dyDescent="0.2">
      <c r="A5039">
        <v>5035</v>
      </c>
      <c r="B5039" s="14">
        <f>'EstRev 5-10'!C75</f>
        <v>75000</v>
      </c>
      <c r="C5039" s="5">
        <f t="shared" si="77"/>
        <v>-69965</v>
      </c>
      <c r="D5039" s="6"/>
    </row>
    <row r="5040" spans="1:4" x14ac:dyDescent="0.2">
      <c r="A5040">
        <v>5036</v>
      </c>
      <c r="B5040" s="14">
        <f>'EstRev 5-10'!C77</f>
        <v>60000</v>
      </c>
      <c r="C5040" s="5">
        <f t="shared" si="77"/>
        <v>-54964</v>
      </c>
      <c r="D5040" s="6"/>
    </row>
    <row r="5041" spans="1:4" x14ac:dyDescent="0.2">
      <c r="A5041">
        <v>5037</v>
      </c>
      <c r="B5041" s="14">
        <f>'EstRev 5-10'!C78</f>
        <v>0</v>
      </c>
      <c r="C5041" s="5">
        <f t="shared" si="77"/>
        <v>5037</v>
      </c>
      <c r="D5041" s="6"/>
    </row>
    <row r="5042" spans="1:4" x14ac:dyDescent="0.2">
      <c r="A5042">
        <v>5038</v>
      </c>
      <c r="B5042" s="14">
        <f>'EstRev 5-10'!C79</f>
        <v>20000</v>
      </c>
      <c r="C5042" s="5">
        <f t="shared" si="77"/>
        <v>-14962</v>
      </c>
      <c r="D5042" s="6"/>
    </row>
    <row r="5043" spans="1:4" x14ac:dyDescent="0.2">
      <c r="A5043">
        <v>5039</v>
      </c>
      <c r="B5043" s="14">
        <f>'EstRev 5-10'!C80</f>
        <v>150</v>
      </c>
      <c r="C5043" s="5">
        <f t="shared" si="77"/>
        <v>4889</v>
      </c>
      <c r="D5043" s="6"/>
    </row>
    <row r="5044" spans="1:4" x14ac:dyDescent="0.2">
      <c r="A5044">
        <v>5040</v>
      </c>
      <c r="B5044" s="14">
        <f>'EstRev 5-10'!C81</f>
        <v>15000</v>
      </c>
      <c r="C5044" s="5">
        <f t="shared" si="77"/>
        <v>-9960</v>
      </c>
      <c r="D5044" s="6"/>
    </row>
    <row r="5045" spans="1:4" x14ac:dyDescent="0.2">
      <c r="A5045">
        <v>5041</v>
      </c>
      <c r="B5045" s="14">
        <f>'EstRev 5-10'!C82</f>
        <v>95150</v>
      </c>
      <c r="C5045" s="5">
        <f t="shared" si="77"/>
        <v>-90109</v>
      </c>
      <c r="D5045" s="6"/>
    </row>
    <row r="5046" spans="1:4" x14ac:dyDescent="0.2">
      <c r="A5046">
        <v>5042</v>
      </c>
      <c r="B5046" s="14">
        <f>'EstRev 5-10'!C84</f>
        <v>20000</v>
      </c>
      <c r="C5046" s="5">
        <f t="shared" si="77"/>
        <v>-14958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20000</v>
      </c>
      <c r="C5055" s="5">
        <f t="shared" si="77"/>
        <v>-14949</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0</v>
      </c>
      <c r="C5059" s="5">
        <f t="shared" si="77"/>
        <v>5055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2500</v>
      </c>
      <c r="C5062" s="5">
        <f t="shared" si="77"/>
        <v>2558</v>
      </c>
      <c r="D5062" s="6"/>
    </row>
    <row r="5063" spans="1:4" x14ac:dyDescent="0.2">
      <c r="A5063">
        <v>5059</v>
      </c>
      <c r="B5063" s="14">
        <f>'EstRev 5-10'!C108</f>
        <v>8500</v>
      </c>
      <c r="C5063" s="5">
        <f t="shared" ref="C5063:C5126" si="78">A5063-B5063</f>
        <v>-3441</v>
      </c>
      <c r="D5063" s="6"/>
    </row>
    <row r="5064" spans="1:4" x14ac:dyDescent="0.2">
      <c r="A5064">
        <v>5060</v>
      </c>
      <c r="B5064" s="14">
        <f>'EstRev 5-10'!C109</f>
        <v>1487150</v>
      </c>
      <c r="C5064" s="5">
        <f t="shared" si="78"/>
        <v>-1482090</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2450000</v>
      </c>
      <c r="C5069" s="5">
        <f t="shared" si="78"/>
        <v>-2444935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2450000</v>
      </c>
      <c r="C5075" s="5">
        <f t="shared" si="78"/>
        <v>-2444929</v>
      </c>
      <c r="D5075" s="6"/>
    </row>
    <row r="5076" spans="1:4" x14ac:dyDescent="0.2">
      <c r="A5076">
        <v>5072</v>
      </c>
      <c r="B5076" s="14">
        <f>'EstRev 5-10'!C124</f>
        <v>37000</v>
      </c>
      <c r="C5076" s="5">
        <f t="shared" si="78"/>
        <v>-31928</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37000</v>
      </c>
      <c r="C5090" s="5">
        <f t="shared" si="78"/>
        <v>-31914</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345</v>
      </c>
    </row>
    <row r="5094" spans="1:4" x14ac:dyDescent="0.2">
      <c r="A5094" s="3">
        <v>5090</v>
      </c>
      <c r="C5094" s="5">
        <f t="shared" si="78"/>
        <v>5090</v>
      </c>
      <c r="D5094" s="6" t="s">
        <v>345</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16000</v>
      </c>
      <c r="C5104" s="5">
        <f t="shared" si="78"/>
        <v>-10900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345</v>
      </c>
    </row>
    <row r="5110" spans="1:4" x14ac:dyDescent="0.2">
      <c r="A5110">
        <v>5106</v>
      </c>
      <c r="B5110" s="14">
        <f>'EstRev 5-10'!C145</f>
        <v>700</v>
      </c>
      <c r="C5110" s="5">
        <f t="shared" si="78"/>
        <v>4406</v>
      </c>
      <c r="D5110" s="6"/>
    </row>
    <row r="5111" spans="1:4" x14ac:dyDescent="0.2">
      <c r="A5111">
        <v>5107</v>
      </c>
      <c r="B5111" s="14">
        <f>'EstRev 5-10'!C147</f>
        <v>7000</v>
      </c>
      <c r="C5111" s="5">
        <f t="shared" si="78"/>
        <v>-1893</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250000</v>
      </c>
      <c r="C5139" s="5">
        <f t="shared" si="79"/>
        <v>-244865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752</v>
      </c>
    </row>
    <row r="5143" spans="1:4" x14ac:dyDescent="0.2">
      <c r="A5143" s="3">
        <v>5139</v>
      </c>
      <c r="C5143" s="5">
        <f t="shared" si="79"/>
        <v>5139</v>
      </c>
      <c r="D5143" s="6" t="s">
        <v>752</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345</v>
      </c>
    </row>
    <row r="5151" spans="1:4" x14ac:dyDescent="0.2">
      <c r="A5151" s="3">
        <v>5147</v>
      </c>
      <c r="C5151" s="5">
        <f t="shared" si="79"/>
        <v>5147</v>
      </c>
      <c r="D5151" s="6" t="s">
        <v>345</v>
      </c>
    </row>
    <row r="5152" spans="1:4" x14ac:dyDescent="0.2">
      <c r="A5152" s="3">
        <v>5148</v>
      </c>
      <c r="C5152" s="5">
        <f t="shared" si="79"/>
        <v>5148</v>
      </c>
      <c r="D5152" s="6" t="s">
        <v>345</v>
      </c>
    </row>
    <row r="5153" spans="1:4" x14ac:dyDescent="0.2">
      <c r="A5153" s="3">
        <v>5149</v>
      </c>
      <c r="C5153" s="5">
        <f t="shared" si="79"/>
        <v>5149</v>
      </c>
      <c r="D5153" s="6" t="s">
        <v>345</v>
      </c>
    </row>
    <row r="5154" spans="1:4" x14ac:dyDescent="0.2">
      <c r="A5154" s="3">
        <v>5150</v>
      </c>
      <c r="C5154" s="5">
        <f t="shared" si="79"/>
        <v>5150</v>
      </c>
      <c r="D5154" s="6" t="s">
        <v>345</v>
      </c>
    </row>
    <row r="5155" spans="1:4" x14ac:dyDescent="0.2">
      <c r="A5155" s="3">
        <v>5151</v>
      </c>
      <c r="C5155" s="5">
        <f t="shared" si="79"/>
        <v>5151</v>
      </c>
      <c r="D5155" s="6" t="s">
        <v>345</v>
      </c>
    </row>
    <row r="5156" spans="1:4" x14ac:dyDescent="0.2">
      <c r="A5156" s="3">
        <v>5152</v>
      </c>
      <c r="C5156" s="5">
        <f t="shared" si="79"/>
        <v>5152</v>
      </c>
      <c r="D5156" s="6" t="s">
        <v>345</v>
      </c>
    </row>
    <row r="5157" spans="1:4" x14ac:dyDescent="0.2">
      <c r="A5157">
        <v>5153</v>
      </c>
      <c r="B5157" s="14">
        <f>'EstRev 5-10'!C168</f>
        <v>310700</v>
      </c>
      <c r="C5157" s="5">
        <f t="shared" si="79"/>
        <v>-305547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2760700</v>
      </c>
      <c r="C5166" s="5">
        <f t="shared" si="79"/>
        <v>-2755538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345</v>
      </c>
    </row>
    <row r="5170" spans="1:4" x14ac:dyDescent="0.2">
      <c r="A5170" s="3">
        <v>5166</v>
      </c>
      <c r="C5170" s="5">
        <f t="shared" si="79"/>
        <v>5166</v>
      </c>
      <c r="D5170" s="6" t="s">
        <v>345</v>
      </c>
    </row>
    <row r="5171" spans="1:4" x14ac:dyDescent="0.2">
      <c r="A5171" s="3">
        <v>5167</v>
      </c>
      <c r="C5171" s="5">
        <f t="shared" si="79"/>
        <v>5167</v>
      </c>
      <c r="D5171" s="6" t="s">
        <v>345</v>
      </c>
    </row>
    <row r="5172" spans="1:4" x14ac:dyDescent="0.2">
      <c r="A5172" s="3">
        <v>5168</v>
      </c>
      <c r="C5172" s="5">
        <f t="shared" si="79"/>
        <v>5168</v>
      </c>
      <c r="D5172" s="6" t="s">
        <v>345</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108000</v>
      </c>
      <c r="C5182" s="5">
        <f t="shared" si="79"/>
        <v>-102822</v>
      </c>
      <c r="D5182" s="6"/>
    </row>
    <row r="5183" spans="1:4" x14ac:dyDescent="0.2">
      <c r="A5183">
        <v>5179</v>
      </c>
      <c r="B5183" s="14">
        <f>'EstRev 5-10'!C191</f>
        <v>0</v>
      </c>
      <c r="C5183" s="5">
        <f t="shared" si="79"/>
        <v>5179</v>
      </c>
      <c r="D5183" s="6"/>
    </row>
    <row r="5184" spans="1:4" x14ac:dyDescent="0.2">
      <c r="A5184">
        <v>5180</v>
      </c>
      <c r="B5184" s="14">
        <f>'EstRev 5-10'!C192</f>
        <v>37000</v>
      </c>
      <c r="C5184" s="5">
        <f t="shared" si="79"/>
        <v>-31820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145000</v>
      </c>
      <c r="C5189" s="5">
        <f t="shared" si="79"/>
        <v>-139815</v>
      </c>
      <c r="D5189" s="6"/>
    </row>
    <row r="5190" spans="1:4" x14ac:dyDescent="0.2">
      <c r="A5190">
        <v>5186</v>
      </c>
      <c r="B5190" s="14">
        <f>'EstRev 5-10'!C199</f>
        <v>108000</v>
      </c>
      <c r="C5190" s="5">
        <f t="shared" si="79"/>
        <v>-102814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346</v>
      </c>
    </row>
    <row r="5196" spans="1:4" x14ac:dyDescent="0.2">
      <c r="A5196" s="3">
        <v>5192</v>
      </c>
      <c r="B5196" s="16"/>
      <c r="C5196" s="5">
        <f t="shared" si="80"/>
        <v>5192</v>
      </c>
      <c r="D5196" s="6" t="s">
        <v>346</v>
      </c>
    </row>
    <row r="5197" spans="1:4" x14ac:dyDescent="0.2">
      <c r="A5197" s="3">
        <v>5193</v>
      </c>
      <c r="C5197" s="5">
        <f t="shared" si="80"/>
        <v>5193</v>
      </c>
      <c r="D5197" s="6" t="s">
        <v>752</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346</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108000</v>
      </c>
      <c r="C5203" s="5">
        <f t="shared" si="80"/>
        <v>-102801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35000</v>
      </c>
      <c r="C5222" s="5">
        <f t="shared" si="80"/>
        <v>-29782</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35000</v>
      </c>
      <c r="C5229" s="5">
        <f t="shared" si="80"/>
        <v>-29775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346</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346</v>
      </c>
    </row>
    <row r="5240" spans="1:4" x14ac:dyDescent="0.2">
      <c r="A5240" s="3">
        <v>5236</v>
      </c>
      <c r="C5240" s="5">
        <f t="shared" si="80"/>
        <v>5236</v>
      </c>
      <c r="D5240" s="6" t="s">
        <v>346</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752</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346</v>
      </c>
    </row>
    <row r="5263" spans="1:4" x14ac:dyDescent="0.2">
      <c r="A5263">
        <v>5259</v>
      </c>
      <c r="B5263" s="14">
        <f>'EstRev 5-10'!C265</f>
        <v>387000</v>
      </c>
      <c r="C5263" s="5">
        <f t="shared" si="81"/>
        <v>-381741</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387000</v>
      </c>
      <c r="C5269" s="5">
        <f t="shared" si="81"/>
        <v>-381735</v>
      </c>
      <c r="D5269" s="6"/>
    </row>
    <row r="5270" spans="1:4" x14ac:dyDescent="0.2">
      <c r="A5270">
        <v>5266</v>
      </c>
      <c r="B5270" s="14">
        <f>'EstRev 5-10'!C267</f>
        <v>4634850</v>
      </c>
      <c r="C5270" s="5">
        <f t="shared" si="81"/>
        <v>-4629584</v>
      </c>
      <c r="D5270" s="6"/>
    </row>
    <row r="5271" spans="1:4" x14ac:dyDescent="0.2">
      <c r="A5271">
        <v>5267</v>
      </c>
      <c r="B5271" s="14">
        <f>'EstRev 5-10'!D5</f>
        <v>210000</v>
      </c>
      <c r="C5271" s="5">
        <f t="shared" si="81"/>
        <v>-204733</v>
      </c>
      <c r="D5271" s="6"/>
    </row>
    <row r="5272" spans="1:4" x14ac:dyDescent="0.2">
      <c r="A5272" s="3">
        <v>5268</v>
      </c>
      <c r="C5272" s="5">
        <f t="shared" si="81"/>
        <v>5268</v>
      </c>
      <c r="D5272" s="6" t="s">
        <v>346</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210000</v>
      </c>
      <c r="C5277" s="5">
        <f t="shared" si="81"/>
        <v>-204727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60000</v>
      </c>
      <c r="C5280" s="5">
        <f t="shared" si="81"/>
        <v>-54724</v>
      </c>
      <c r="D5280" s="6"/>
    </row>
    <row r="5281" spans="1:4" x14ac:dyDescent="0.2">
      <c r="A5281">
        <v>5277</v>
      </c>
      <c r="B5281" s="14">
        <f>'EstRev 5-10'!D17</f>
        <v>0</v>
      </c>
      <c r="C5281" s="5">
        <f t="shared" si="81"/>
        <v>5277</v>
      </c>
      <c r="D5281" s="6"/>
    </row>
    <row r="5282" spans="1:4" x14ac:dyDescent="0.2">
      <c r="A5282">
        <v>5278</v>
      </c>
      <c r="B5282" s="14">
        <f>'EstRev 5-10'!D18</f>
        <v>60000</v>
      </c>
      <c r="C5282" s="5">
        <f t="shared" si="81"/>
        <v>-54722</v>
      </c>
      <c r="D5282" s="6"/>
    </row>
    <row r="5283" spans="1:4" x14ac:dyDescent="0.2">
      <c r="A5283">
        <v>5279</v>
      </c>
      <c r="B5283" s="14">
        <f>'EstRev 5-10'!D65</f>
        <v>100</v>
      </c>
      <c r="C5283" s="5">
        <f t="shared" si="81"/>
        <v>5179</v>
      </c>
      <c r="D5283" s="6"/>
    </row>
    <row r="5284" spans="1:4" x14ac:dyDescent="0.2">
      <c r="A5284">
        <v>5280</v>
      </c>
      <c r="B5284" s="14">
        <f>'EstRev 5-10'!D66</f>
        <v>0</v>
      </c>
      <c r="C5284" s="5">
        <f t="shared" si="81"/>
        <v>5280</v>
      </c>
      <c r="D5284" s="6"/>
    </row>
    <row r="5285" spans="1:4" x14ac:dyDescent="0.2">
      <c r="A5285">
        <v>5281</v>
      </c>
      <c r="B5285" s="14">
        <f>'EstRev 5-10'!D67</f>
        <v>100</v>
      </c>
      <c r="C5285" s="5">
        <f t="shared" si="81"/>
        <v>5181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700</v>
      </c>
      <c r="C5292" s="5">
        <f t="shared" si="81"/>
        <v>4588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4000</v>
      </c>
      <c r="C5297" s="5">
        <f t="shared" si="81"/>
        <v>1293</v>
      </c>
      <c r="D5297" s="6"/>
    </row>
    <row r="5298" spans="1:4" x14ac:dyDescent="0.2">
      <c r="A5298">
        <v>5294</v>
      </c>
      <c r="B5298" s="14">
        <f>'EstRev 5-10'!D108</f>
        <v>4700</v>
      </c>
      <c r="C5298" s="5">
        <f t="shared" si="81"/>
        <v>594</v>
      </c>
      <c r="D5298" s="6"/>
    </row>
    <row r="5299" spans="1:4" x14ac:dyDescent="0.2">
      <c r="A5299">
        <v>5295</v>
      </c>
      <c r="B5299" s="14">
        <f>'EstRev 5-10'!D109</f>
        <v>274800</v>
      </c>
      <c r="C5299" s="5">
        <f t="shared" si="81"/>
        <v>-269505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150000</v>
      </c>
      <c r="C5304" s="5">
        <f t="shared" si="81"/>
        <v>-144700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150000</v>
      </c>
      <c r="C5310" s="5">
        <f t="shared" si="81"/>
        <v>-144694</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346</v>
      </c>
    </row>
    <row r="5316" spans="1:4" x14ac:dyDescent="0.2">
      <c r="A5316" s="3">
        <v>5312</v>
      </c>
      <c r="C5316" s="5">
        <f t="shared" si="81"/>
        <v>5312</v>
      </c>
      <c r="D5316" s="6" t="s">
        <v>346</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346</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346</v>
      </c>
    </row>
    <row r="5354" spans="1:4" x14ac:dyDescent="0.2">
      <c r="A5354" s="3">
        <v>5350</v>
      </c>
      <c r="C5354" s="5">
        <f t="shared" si="82"/>
        <v>5350</v>
      </c>
      <c r="D5354" s="6" t="s">
        <v>346</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150000</v>
      </c>
      <c r="C5364" s="5">
        <f t="shared" si="82"/>
        <v>-144640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346</v>
      </c>
    </row>
    <row r="5380" spans="1:4" x14ac:dyDescent="0.2">
      <c r="A5380" s="3">
        <v>5376</v>
      </c>
      <c r="C5380" s="5">
        <f t="shared" si="82"/>
        <v>5376</v>
      </c>
      <c r="D5380" s="6" t="s">
        <v>346</v>
      </c>
    </row>
    <row r="5381" spans="1:4" x14ac:dyDescent="0.2">
      <c r="A5381" s="3">
        <v>5377</v>
      </c>
      <c r="C5381" s="5">
        <f t="shared" si="82"/>
        <v>5377</v>
      </c>
      <c r="D5381" s="6" t="s">
        <v>752</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346</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346</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346</v>
      </c>
    </row>
    <row r="5424" spans="1:4" x14ac:dyDescent="0.2">
      <c r="A5424" s="3">
        <v>5420</v>
      </c>
      <c r="C5424" s="5">
        <f t="shared" si="83"/>
        <v>5420</v>
      </c>
      <c r="D5424" s="6" t="s">
        <v>346</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346</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424800</v>
      </c>
      <c r="C5451" s="5">
        <f t="shared" si="84"/>
        <v>-419353</v>
      </c>
      <c r="D5451" s="6"/>
    </row>
    <row r="5452" spans="1:4" x14ac:dyDescent="0.2">
      <c r="A5452">
        <v>5448</v>
      </c>
      <c r="B5452" s="14">
        <f>'EstRev 5-10'!E5</f>
        <v>298000</v>
      </c>
      <c r="C5452" s="5">
        <f t="shared" si="84"/>
        <v>-292552</v>
      </c>
      <c r="D5452" s="6"/>
    </row>
    <row r="5453" spans="1:4" x14ac:dyDescent="0.2">
      <c r="A5453" s="3">
        <v>5449</v>
      </c>
      <c r="C5453" s="5">
        <f t="shared" si="84"/>
        <v>5449</v>
      </c>
      <c r="D5453" s="6" t="s">
        <v>346</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298000</v>
      </c>
      <c r="C5456" s="5">
        <f t="shared" si="84"/>
        <v>-292548</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50</v>
      </c>
      <c r="C5462" s="5">
        <f t="shared" si="84"/>
        <v>5408</v>
      </c>
      <c r="D5462" s="6"/>
    </row>
    <row r="5463" spans="1:4" x14ac:dyDescent="0.2">
      <c r="A5463">
        <v>5459</v>
      </c>
      <c r="B5463" s="14">
        <f>'EstRev 5-10'!E66</f>
        <v>0</v>
      </c>
      <c r="C5463" s="5">
        <f t="shared" si="84"/>
        <v>5459</v>
      </c>
      <c r="D5463" s="6"/>
    </row>
    <row r="5464" spans="1:4" x14ac:dyDescent="0.2">
      <c r="A5464">
        <v>5460</v>
      </c>
      <c r="B5464" s="14">
        <f>'EstRev 5-10'!E67</f>
        <v>50</v>
      </c>
      <c r="C5464" s="5">
        <f t="shared" si="84"/>
        <v>5410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60000</v>
      </c>
      <c r="C5469" s="5">
        <f t="shared" si="84"/>
        <v>-54535</v>
      </c>
      <c r="D5469" s="6"/>
    </row>
    <row r="5470" spans="1:4" x14ac:dyDescent="0.2">
      <c r="A5470">
        <v>5466</v>
      </c>
      <c r="B5470" s="14">
        <f>'EstRev 5-10'!E109</f>
        <v>358050</v>
      </c>
      <c r="C5470" s="5">
        <f t="shared" si="84"/>
        <v>-352584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358050</v>
      </c>
      <c r="C5495" s="5">
        <f t="shared" si="84"/>
        <v>-352559</v>
      </c>
      <c r="D5495" s="6"/>
    </row>
    <row r="5496" spans="1:4" x14ac:dyDescent="0.2">
      <c r="A5496">
        <v>5492</v>
      </c>
      <c r="B5496" s="14">
        <f>'EstRev 5-10'!F5</f>
        <v>110000</v>
      </c>
      <c r="C5496" s="5">
        <f t="shared" si="84"/>
        <v>-104508</v>
      </c>
      <c r="D5496" s="6"/>
    </row>
    <row r="5497" spans="1:4" x14ac:dyDescent="0.2">
      <c r="A5497" s="3">
        <v>5493</v>
      </c>
      <c r="C5497" s="5">
        <f t="shared" si="84"/>
        <v>5493</v>
      </c>
      <c r="D5497" s="6" t="s">
        <v>346</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110000</v>
      </c>
      <c r="C5500" s="5">
        <f t="shared" si="84"/>
        <v>-104504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100</v>
      </c>
      <c r="C5523" s="5">
        <f t="shared" si="85"/>
        <v>5419</v>
      </c>
      <c r="D5523" s="6"/>
    </row>
    <row r="5524" spans="1:4" x14ac:dyDescent="0.2">
      <c r="A5524">
        <v>5520</v>
      </c>
      <c r="B5524" s="14">
        <f>'EstRev 5-10'!F66</f>
        <v>0</v>
      </c>
      <c r="C5524" s="5">
        <f t="shared" si="85"/>
        <v>5520</v>
      </c>
      <c r="D5524" s="6"/>
    </row>
    <row r="5525" spans="1:4" x14ac:dyDescent="0.2">
      <c r="A5525">
        <v>5521</v>
      </c>
      <c r="B5525" s="14">
        <f>'EstRev 5-10'!F67</f>
        <v>100</v>
      </c>
      <c r="C5525" s="5">
        <f t="shared" si="85"/>
        <v>5421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3500</v>
      </c>
      <c r="C5529" s="5">
        <f t="shared" si="85"/>
        <v>2025</v>
      </c>
      <c r="D5529" s="6"/>
    </row>
    <row r="5530" spans="1:4" x14ac:dyDescent="0.2">
      <c r="A5530">
        <v>5526</v>
      </c>
      <c r="B5530" s="14">
        <f>'EstRev 5-10'!F108</f>
        <v>3500</v>
      </c>
      <c r="C5530" s="5">
        <f t="shared" si="85"/>
        <v>2026</v>
      </c>
      <c r="D5530" s="6"/>
    </row>
    <row r="5531" spans="1:4" x14ac:dyDescent="0.2">
      <c r="A5531">
        <v>5527</v>
      </c>
      <c r="B5531" s="14">
        <f>'EstRev 5-10'!F109</f>
        <v>113600</v>
      </c>
      <c r="C5531" s="5">
        <f t="shared" si="85"/>
        <v>-108073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100000</v>
      </c>
      <c r="C5536" s="5">
        <f t="shared" si="85"/>
        <v>-94468</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100000</v>
      </c>
      <c r="C5542" s="5">
        <f t="shared" si="85"/>
        <v>-94462</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70000</v>
      </c>
      <c r="C5558" s="5">
        <f t="shared" si="85"/>
        <v>-64446</v>
      </c>
      <c r="D5558" s="6"/>
    </row>
    <row r="5559" spans="1:4" x14ac:dyDescent="0.2">
      <c r="A5559" s="3">
        <v>5555</v>
      </c>
      <c r="C5559" s="5">
        <f t="shared" si="85"/>
        <v>5555</v>
      </c>
      <c r="D5559" s="7"/>
    </row>
    <row r="5560" spans="1:4" x14ac:dyDescent="0.2">
      <c r="A5560">
        <v>5556</v>
      </c>
      <c r="B5560" s="14">
        <f>'EstRev 5-10'!F152</f>
        <v>110000</v>
      </c>
      <c r="C5560" s="5">
        <f t="shared" si="85"/>
        <v>-104444</v>
      </c>
      <c r="D5560" s="6"/>
    </row>
    <row r="5561" spans="1:4" x14ac:dyDescent="0.2">
      <c r="A5561">
        <v>5557</v>
      </c>
      <c r="B5561" s="14">
        <f>'EstRev 5-10'!F154</f>
        <v>180000</v>
      </c>
      <c r="C5561" s="5">
        <f t="shared" si="85"/>
        <v>-174443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752</v>
      </c>
    </row>
    <row r="5574" spans="1:4" x14ac:dyDescent="0.2">
      <c r="A5574" s="3">
        <v>5570</v>
      </c>
      <c r="C5574" s="5">
        <f t="shared" si="85"/>
        <v>5570</v>
      </c>
      <c r="D5574" s="6" t="s">
        <v>752</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346</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346</v>
      </c>
    </row>
    <row r="5584" spans="1:4" x14ac:dyDescent="0.2">
      <c r="A5584" s="3">
        <v>5580</v>
      </c>
      <c r="C5584" s="5">
        <f t="shared" si="86"/>
        <v>5580</v>
      </c>
      <c r="D5584" s="6" t="s">
        <v>346</v>
      </c>
    </row>
    <row r="5585" spans="1:4" x14ac:dyDescent="0.2">
      <c r="A5585" s="3">
        <v>5581</v>
      </c>
      <c r="C5585" s="5">
        <f t="shared" si="86"/>
        <v>5581</v>
      </c>
      <c r="D5585" s="6" t="s">
        <v>346</v>
      </c>
    </row>
    <row r="5586" spans="1:4" x14ac:dyDescent="0.2">
      <c r="A5586" s="3">
        <v>5582</v>
      </c>
      <c r="C5586" s="5">
        <f t="shared" si="86"/>
        <v>5582</v>
      </c>
      <c r="D5586" s="6" t="s">
        <v>346</v>
      </c>
    </row>
    <row r="5587" spans="1:4" x14ac:dyDescent="0.2">
      <c r="A5587" s="4">
        <v>5583</v>
      </c>
      <c r="B5587" s="14">
        <f>'EstRev 5-10'!F168</f>
        <v>180000</v>
      </c>
      <c r="C5587" s="5">
        <f t="shared" si="86"/>
        <v>-174417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280000</v>
      </c>
      <c r="C5596" s="5">
        <f t="shared" si="86"/>
        <v>-274408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346</v>
      </c>
    </row>
    <row r="5600" spans="1:4" x14ac:dyDescent="0.2">
      <c r="A5600" s="3">
        <v>5596</v>
      </c>
      <c r="C5600" s="5">
        <f t="shared" si="86"/>
        <v>5596</v>
      </c>
      <c r="D5600" s="6" t="s">
        <v>346</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346</v>
      </c>
    </row>
    <row r="5613" spans="1:4" x14ac:dyDescent="0.2">
      <c r="A5613" s="3">
        <v>5609</v>
      </c>
      <c r="C5613" s="5">
        <f t="shared" si="86"/>
        <v>5609</v>
      </c>
      <c r="D5613" s="6" t="s">
        <v>346</v>
      </c>
    </row>
    <row r="5614" spans="1:4" x14ac:dyDescent="0.2">
      <c r="A5614" s="3">
        <v>5610</v>
      </c>
      <c r="C5614" s="5">
        <f t="shared" si="86"/>
        <v>5610</v>
      </c>
      <c r="D5614" s="6" t="s">
        <v>752</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346</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752</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346</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393600</v>
      </c>
      <c r="C5663" s="5">
        <f t="shared" si="87"/>
        <v>-387941</v>
      </c>
      <c r="D5663" s="6"/>
    </row>
    <row r="5664" spans="1:4" x14ac:dyDescent="0.2">
      <c r="A5664">
        <v>5660</v>
      </c>
      <c r="B5664" s="14">
        <f>'EstRev 5-10'!G5</f>
        <v>85000</v>
      </c>
      <c r="C5664" s="5">
        <f t="shared" si="87"/>
        <v>-79340</v>
      </c>
      <c r="D5664" s="6"/>
    </row>
    <row r="5665" spans="1:4" x14ac:dyDescent="0.2">
      <c r="A5665">
        <v>5661</v>
      </c>
      <c r="B5665" s="14">
        <f>'EstRev 5-10'!G7</f>
        <v>0</v>
      </c>
      <c r="C5665" s="5">
        <f t="shared" si="87"/>
        <v>5661</v>
      </c>
      <c r="D5665" s="6"/>
    </row>
    <row r="5666" spans="1:4" x14ac:dyDescent="0.2">
      <c r="A5666">
        <v>5662</v>
      </c>
      <c r="B5666" s="14">
        <f>'EstRev 5-10'!G8</f>
        <v>112000</v>
      </c>
      <c r="C5666" s="5">
        <f t="shared" si="87"/>
        <v>-106338</v>
      </c>
      <c r="D5666" s="6"/>
    </row>
    <row r="5667" spans="1:4" x14ac:dyDescent="0.2">
      <c r="A5667">
        <v>5663</v>
      </c>
      <c r="B5667" s="14">
        <f>'EstRev 5-10'!G11</f>
        <v>0</v>
      </c>
      <c r="C5667" s="5">
        <f t="shared" si="87"/>
        <v>5663</v>
      </c>
      <c r="D5667" s="6"/>
    </row>
    <row r="5668" spans="1:4" x14ac:dyDescent="0.2">
      <c r="A5668">
        <v>5664</v>
      </c>
      <c r="B5668" s="14">
        <f>'EstRev 5-10'!G12</f>
        <v>197000</v>
      </c>
      <c r="C5668" s="5">
        <f t="shared" si="87"/>
        <v>-191336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5000</v>
      </c>
      <c r="C5671" s="5">
        <f t="shared" si="87"/>
        <v>667</v>
      </c>
      <c r="D5671" s="6"/>
    </row>
    <row r="5672" spans="1:4" x14ac:dyDescent="0.2">
      <c r="A5672">
        <v>5668</v>
      </c>
      <c r="B5672" s="14">
        <f>'EstRev 5-10'!G17</f>
        <v>0</v>
      </c>
      <c r="C5672" s="5">
        <f t="shared" si="87"/>
        <v>5668</v>
      </c>
      <c r="D5672" s="6"/>
    </row>
    <row r="5673" spans="1:4" x14ac:dyDescent="0.2">
      <c r="A5673">
        <v>5669</v>
      </c>
      <c r="B5673" s="14">
        <f>'EstRev 5-10'!G18</f>
        <v>5000</v>
      </c>
      <c r="C5673" s="5">
        <f t="shared" si="87"/>
        <v>669</v>
      </c>
      <c r="D5673" s="6"/>
    </row>
    <row r="5674" spans="1:4" x14ac:dyDescent="0.2">
      <c r="A5674">
        <v>5670</v>
      </c>
      <c r="B5674" s="14">
        <f>'EstRev 5-10'!G65</f>
        <v>500</v>
      </c>
      <c r="C5674" s="5">
        <f t="shared" si="87"/>
        <v>5170</v>
      </c>
      <c r="D5674" s="6"/>
    </row>
    <row r="5675" spans="1:4" x14ac:dyDescent="0.2">
      <c r="A5675">
        <v>5671</v>
      </c>
      <c r="B5675" s="14">
        <f>'EstRev 5-10'!G66</f>
        <v>0</v>
      </c>
      <c r="C5675" s="5">
        <f t="shared" si="87"/>
        <v>5671</v>
      </c>
      <c r="D5675" s="6"/>
    </row>
    <row r="5676" spans="1:4" x14ac:dyDescent="0.2">
      <c r="A5676">
        <v>5672</v>
      </c>
      <c r="B5676" s="14">
        <f>'EstRev 5-10'!G67</f>
        <v>500</v>
      </c>
      <c r="C5676" s="5">
        <f t="shared" si="87"/>
        <v>5172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346</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752</v>
      </c>
    </row>
    <row r="5711" spans="1:4" x14ac:dyDescent="0.2">
      <c r="A5711" s="3">
        <v>5707</v>
      </c>
      <c r="C5711" s="5">
        <f t="shared" si="88"/>
        <v>5707</v>
      </c>
      <c r="D5711" s="6" t="s">
        <v>752</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346</v>
      </c>
    </row>
    <row r="5725" spans="1:4" x14ac:dyDescent="0.2">
      <c r="A5725" s="3">
        <v>5721</v>
      </c>
      <c r="C5725" s="5">
        <f t="shared" si="88"/>
        <v>5721</v>
      </c>
      <c r="D5725" s="6" t="s">
        <v>346</v>
      </c>
    </row>
    <row r="5726" spans="1:4" x14ac:dyDescent="0.2">
      <c r="A5726" s="3">
        <v>5722</v>
      </c>
      <c r="C5726" s="5">
        <f t="shared" si="88"/>
        <v>5722</v>
      </c>
      <c r="D5726" s="6" t="s">
        <v>346</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346</v>
      </c>
    </row>
    <row r="5739" spans="1:4" x14ac:dyDescent="0.2">
      <c r="A5739" s="3">
        <v>5735</v>
      </c>
      <c r="C5739" s="5">
        <f t="shared" si="88"/>
        <v>5735</v>
      </c>
      <c r="D5739" s="6" t="s">
        <v>346</v>
      </c>
    </row>
    <row r="5740" spans="1:4" x14ac:dyDescent="0.2">
      <c r="A5740" s="3">
        <v>5736</v>
      </c>
      <c r="C5740" s="5">
        <f t="shared" si="88"/>
        <v>5736</v>
      </c>
      <c r="D5740" s="6" t="s">
        <v>752</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346</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346</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346</v>
      </c>
    </row>
    <row r="5783" spans="1:4" x14ac:dyDescent="0.2">
      <c r="A5783" s="3">
        <v>5779</v>
      </c>
      <c r="C5783" s="5">
        <f t="shared" si="89"/>
        <v>5779</v>
      </c>
      <c r="D5783" s="6" t="s">
        <v>346</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752</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346</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202500</v>
      </c>
      <c r="C5813" s="5">
        <f t="shared" si="89"/>
        <v>-196691</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70000</v>
      </c>
      <c r="C5829" s="5">
        <f t="shared" si="89"/>
        <v>-64175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70000</v>
      </c>
      <c r="C5858" s="5">
        <f t="shared" si="90"/>
        <v>-64146</v>
      </c>
      <c r="D5858" s="6"/>
    </row>
    <row r="5859" spans="1:4" x14ac:dyDescent="0.2">
      <c r="A5859">
        <v>5855</v>
      </c>
      <c r="B5859" s="14">
        <f>'EstRev 5-10'!I5</f>
        <v>28000</v>
      </c>
      <c r="C5859" s="5">
        <f t="shared" si="90"/>
        <v>-22145</v>
      </c>
      <c r="D5859" s="6"/>
    </row>
    <row r="5860" spans="1:4" x14ac:dyDescent="0.2">
      <c r="A5860">
        <v>5856</v>
      </c>
      <c r="B5860" s="14">
        <f>'EstRev 5-10'!I11</f>
        <v>0</v>
      </c>
      <c r="C5860" s="5">
        <f t="shared" si="90"/>
        <v>5856</v>
      </c>
      <c r="D5860" s="6"/>
    </row>
    <row r="5861" spans="1:4" x14ac:dyDescent="0.2">
      <c r="A5861">
        <v>5857</v>
      </c>
      <c r="B5861" s="14">
        <f>'EstRev 5-10'!I12</f>
        <v>28000</v>
      </c>
      <c r="C5861" s="5">
        <f t="shared" si="90"/>
        <v>-22143</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500</v>
      </c>
      <c r="C5867" s="5">
        <f t="shared" si="90"/>
        <v>5363</v>
      </c>
      <c r="D5867" s="6"/>
    </row>
    <row r="5868" spans="1:4" x14ac:dyDescent="0.2">
      <c r="A5868">
        <v>5864</v>
      </c>
      <c r="B5868" s="14">
        <f>'EstRev 5-10'!I66</f>
        <v>0</v>
      </c>
      <c r="C5868" s="5">
        <f t="shared" si="90"/>
        <v>5864</v>
      </c>
      <c r="D5868" s="6"/>
    </row>
    <row r="5869" spans="1:4" x14ac:dyDescent="0.2">
      <c r="A5869">
        <v>5865</v>
      </c>
      <c r="B5869" s="14">
        <f>'EstRev 5-10'!I67</f>
        <v>500</v>
      </c>
      <c r="C5869" s="5">
        <f t="shared" si="90"/>
        <v>5365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28500</v>
      </c>
      <c r="C5889" s="5">
        <f t="shared" si="90"/>
        <v>-22615</v>
      </c>
      <c r="D5889" s="6"/>
    </row>
    <row r="5890" spans="1:4" x14ac:dyDescent="0.2">
      <c r="A5890" s="3">
        <v>5886</v>
      </c>
      <c r="C5890" s="5">
        <f t="shared" si="90"/>
        <v>5886</v>
      </c>
      <c r="D5890" s="6" t="s">
        <v>346</v>
      </c>
    </row>
    <row r="5891" spans="1:4" x14ac:dyDescent="0.2">
      <c r="A5891" s="3">
        <v>5887</v>
      </c>
      <c r="C5891" s="5">
        <f t="shared" si="90"/>
        <v>5887</v>
      </c>
      <c r="D5891" s="6" t="s">
        <v>346</v>
      </c>
    </row>
    <row r="5892" spans="1:4" x14ac:dyDescent="0.2">
      <c r="A5892" s="3">
        <v>5888</v>
      </c>
      <c r="C5892" s="5">
        <f t="shared" si="90"/>
        <v>5888</v>
      </c>
      <c r="D5892" s="6" t="s">
        <v>346</v>
      </c>
    </row>
    <row r="5893" spans="1:4" x14ac:dyDescent="0.2">
      <c r="A5893" s="3">
        <v>5889</v>
      </c>
      <c r="C5893" s="5">
        <f t="shared" si="90"/>
        <v>5889</v>
      </c>
      <c r="D5893" s="6" t="s">
        <v>346</v>
      </c>
    </row>
    <row r="5894" spans="1:4" x14ac:dyDescent="0.2">
      <c r="A5894" s="3">
        <v>5890</v>
      </c>
      <c r="C5894" s="5">
        <f t="shared" si="90"/>
        <v>5890</v>
      </c>
      <c r="D5894" s="6" t="s">
        <v>346</v>
      </c>
    </row>
    <row r="5895" spans="1:4" x14ac:dyDescent="0.2">
      <c r="A5895" s="3">
        <v>5891</v>
      </c>
      <c r="C5895" s="5">
        <f t="shared" ref="C5895:C5958" si="91">A5895-B5895</f>
        <v>5891</v>
      </c>
      <c r="D5895" s="6" t="s">
        <v>346</v>
      </c>
    </row>
    <row r="5896" spans="1:4" x14ac:dyDescent="0.2">
      <c r="A5896" s="3">
        <v>5892</v>
      </c>
      <c r="C5896" s="5">
        <f t="shared" si="91"/>
        <v>5892</v>
      </c>
      <c r="D5896" s="6" t="s">
        <v>346</v>
      </c>
    </row>
    <row r="5897" spans="1:4" x14ac:dyDescent="0.2">
      <c r="A5897" s="3">
        <v>5893</v>
      </c>
      <c r="C5897" s="5">
        <f t="shared" si="91"/>
        <v>5893</v>
      </c>
      <c r="D5897" s="6" t="s">
        <v>346</v>
      </c>
    </row>
    <row r="5898" spans="1:4" x14ac:dyDescent="0.2">
      <c r="A5898" s="3">
        <v>5894</v>
      </c>
      <c r="C5898" s="5">
        <f t="shared" si="91"/>
        <v>5894</v>
      </c>
      <c r="D5898" s="6" t="s">
        <v>346</v>
      </c>
    </row>
    <row r="5899" spans="1:4" x14ac:dyDescent="0.2">
      <c r="A5899" s="3">
        <v>5895</v>
      </c>
      <c r="C5899" s="5">
        <f t="shared" si="91"/>
        <v>5895</v>
      </c>
      <c r="D5899" s="6" t="s">
        <v>346</v>
      </c>
    </row>
    <row r="5900" spans="1:4" x14ac:dyDescent="0.2">
      <c r="A5900" s="3">
        <v>5896</v>
      </c>
      <c r="C5900" s="5">
        <f t="shared" si="91"/>
        <v>5896</v>
      </c>
      <c r="D5900" s="6" t="s">
        <v>346</v>
      </c>
    </row>
    <row r="5901" spans="1:4" x14ac:dyDescent="0.2">
      <c r="A5901" s="3">
        <v>5897</v>
      </c>
      <c r="C5901" s="5">
        <f t="shared" si="91"/>
        <v>5897</v>
      </c>
      <c r="D5901" s="6" t="s">
        <v>346</v>
      </c>
    </row>
    <row r="5902" spans="1:4" x14ac:dyDescent="0.2">
      <c r="A5902" s="3">
        <v>5898</v>
      </c>
      <c r="C5902" s="5">
        <f t="shared" si="91"/>
        <v>5898</v>
      </c>
      <c r="D5902" s="6" t="s">
        <v>346</v>
      </c>
    </row>
    <row r="5903" spans="1:4" x14ac:dyDescent="0.2">
      <c r="A5903" s="3">
        <v>5899</v>
      </c>
      <c r="C5903" s="5">
        <f t="shared" si="91"/>
        <v>5899</v>
      </c>
      <c r="D5903" s="6" t="s">
        <v>346</v>
      </c>
    </row>
    <row r="5904" spans="1:4" x14ac:dyDescent="0.2">
      <c r="A5904" s="3">
        <v>5900</v>
      </c>
      <c r="C5904" s="5">
        <f t="shared" si="91"/>
        <v>5900</v>
      </c>
      <c r="D5904" s="6" t="s">
        <v>346</v>
      </c>
    </row>
    <row r="5905" spans="1:4" x14ac:dyDescent="0.2">
      <c r="A5905" s="3">
        <v>5901</v>
      </c>
      <c r="C5905" s="5">
        <f t="shared" si="91"/>
        <v>5901</v>
      </c>
      <c r="D5905" s="6" t="s">
        <v>346</v>
      </c>
    </row>
    <row r="5906" spans="1:4" x14ac:dyDescent="0.2">
      <c r="A5906" s="3">
        <v>5902</v>
      </c>
      <c r="C5906" s="5">
        <f t="shared" si="91"/>
        <v>5902</v>
      </c>
      <c r="D5906" s="6" t="s">
        <v>346</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346</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346</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346</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800</v>
      </c>
      <c r="C5936" s="5">
        <f t="shared" si="91"/>
        <v>5132</v>
      </c>
      <c r="D5936" s="6"/>
    </row>
    <row r="5937" spans="1:4" x14ac:dyDescent="0.2">
      <c r="A5937">
        <v>5933</v>
      </c>
      <c r="B5937" s="14">
        <f>'EstRev 5-10'!K66</f>
        <v>0</v>
      </c>
      <c r="C5937" s="5">
        <f t="shared" si="91"/>
        <v>5933</v>
      </c>
      <c r="D5937" s="6"/>
    </row>
    <row r="5938" spans="1:4" x14ac:dyDescent="0.2">
      <c r="A5938">
        <v>5934</v>
      </c>
      <c r="B5938" s="14">
        <f>'EstRev 5-10'!K67</f>
        <v>800</v>
      </c>
      <c r="C5938" s="5">
        <f t="shared" si="91"/>
        <v>5134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800</v>
      </c>
      <c r="C5966" s="5">
        <f t="shared" si="92"/>
        <v>5162</v>
      </c>
      <c r="D5966" s="6"/>
    </row>
    <row r="5967" spans="1:4" x14ac:dyDescent="0.2">
      <c r="A5967">
        <v>5963</v>
      </c>
      <c r="B5967" s="14">
        <f>'EstRev 5-10'!G109</f>
        <v>202500</v>
      </c>
      <c r="C5967" s="5">
        <f t="shared" si="92"/>
        <v>-196537</v>
      </c>
      <c r="D5967" s="6"/>
    </row>
    <row r="5968" spans="1:4" x14ac:dyDescent="0.2">
      <c r="A5968">
        <v>5964</v>
      </c>
      <c r="B5968" s="14">
        <f>'EstRev 5-10'!H109</f>
        <v>70000</v>
      </c>
      <c r="C5968" s="5">
        <f t="shared" si="92"/>
        <v>-64036</v>
      </c>
      <c r="D5968" s="6"/>
    </row>
    <row r="5969" spans="1:4" x14ac:dyDescent="0.2">
      <c r="A5969">
        <v>5965</v>
      </c>
      <c r="B5969" s="14">
        <f>'EstRev 5-10'!I109</f>
        <v>28500</v>
      </c>
      <c r="C5969" s="5">
        <f t="shared" si="92"/>
        <v>-22535</v>
      </c>
      <c r="D5969" s="6"/>
    </row>
    <row r="5970" spans="1:4" x14ac:dyDescent="0.2">
      <c r="A5970" s="3">
        <v>5966</v>
      </c>
      <c r="C5970" s="5">
        <f t="shared" si="92"/>
        <v>5966</v>
      </c>
      <c r="D5970" s="6" t="s">
        <v>346</v>
      </c>
    </row>
    <row r="5971" spans="1:4" x14ac:dyDescent="0.2">
      <c r="A5971">
        <v>5967</v>
      </c>
      <c r="B5971" s="14">
        <f>'EstRev 5-10'!K109</f>
        <v>800</v>
      </c>
      <c r="C5971" s="5">
        <f t="shared" si="92"/>
        <v>5167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52000</v>
      </c>
      <c r="C5974" s="5">
        <f t="shared" si="92"/>
        <v>-46030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447500</v>
      </c>
      <c r="C5981" s="5">
        <f t="shared" si="92"/>
        <v>-441523</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79624</v>
      </c>
      <c r="C5984" s="5">
        <f t="shared" si="92"/>
        <v>-73644</v>
      </c>
      <c r="D5984" s="11" t="s">
        <v>78</v>
      </c>
    </row>
    <row r="5985" spans="1:4" x14ac:dyDescent="0.2">
      <c r="A5985">
        <v>5981</v>
      </c>
      <c r="B5985" s="14">
        <f>'BudgetSum 2-3'!J5</f>
        <v>477000</v>
      </c>
      <c r="C5985" s="5">
        <f t="shared" si="92"/>
        <v>-471019</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477000</v>
      </c>
      <c r="C5988" s="5">
        <f t="shared" si="92"/>
        <v>-471016</v>
      </c>
      <c r="D5988" s="11" t="s">
        <v>78</v>
      </c>
    </row>
    <row r="5989" spans="1:4" x14ac:dyDescent="0.2">
      <c r="A5989">
        <v>5985</v>
      </c>
      <c r="B5989" s="14">
        <f>'BudgetSum 2-3'!J10</f>
        <v>0</v>
      </c>
      <c r="C5989" s="5">
        <f t="shared" si="92"/>
        <v>5985</v>
      </c>
      <c r="D5989" s="11" t="s">
        <v>78</v>
      </c>
    </row>
    <row r="5990" spans="1:4" x14ac:dyDescent="0.2">
      <c r="A5990">
        <v>5986</v>
      </c>
      <c r="B5990" s="14">
        <f>'BudgetSum 2-3'!J11</f>
        <v>477000</v>
      </c>
      <c r="C5990" s="5">
        <f t="shared" si="92"/>
        <v>-471014</v>
      </c>
      <c r="D5990" s="11" t="s">
        <v>78</v>
      </c>
    </row>
    <row r="5991" spans="1:4" x14ac:dyDescent="0.2">
      <c r="A5991">
        <v>5987</v>
      </c>
      <c r="B5991" s="14">
        <f>'BudgetSum 2-3'!J17</f>
        <v>0</v>
      </c>
      <c r="C5991" s="5">
        <f t="shared" si="92"/>
        <v>5987</v>
      </c>
      <c r="D5991" s="11" t="s">
        <v>78</v>
      </c>
    </row>
    <row r="5992" spans="1:4" x14ac:dyDescent="0.2">
      <c r="A5992">
        <v>5988</v>
      </c>
      <c r="B5992" s="14">
        <f>'BudgetSum 2-3'!J19</f>
        <v>447500</v>
      </c>
      <c r="C5992" s="5">
        <f t="shared" si="92"/>
        <v>-441512</v>
      </c>
      <c r="D5992" s="11" t="s">
        <v>78</v>
      </c>
    </row>
    <row r="5993" spans="1:4" x14ac:dyDescent="0.2">
      <c r="A5993">
        <v>5989</v>
      </c>
      <c r="B5993" s="14">
        <f>'BudgetSum 2-3'!J20</f>
        <v>0</v>
      </c>
      <c r="C5993" s="5">
        <f t="shared" si="92"/>
        <v>5989</v>
      </c>
      <c r="D5993" s="11" t="s">
        <v>78</v>
      </c>
    </row>
    <row r="5994" spans="1:4" x14ac:dyDescent="0.2">
      <c r="A5994">
        <v>5990</v>
      </c>
      <c r="B5994" s="14">
        <f>'BudgetSum 2-3'!J21</f>
        <v>447500</v>
      </c>
      <c r="C5994" s="5">
        <f t="shared" si="92"/>
        <v>-441510</v>
      </c>
      <c r="D5994" s="11" t="s">
        <v>78</v>
      </c>
    </row>
    <row r="5995" spans="1:4" x14ac:dyDescent="0.2">
      <c r="A5995">
        <v>5991</v>
      </c>
      <c r="B5995" s="14">
        <f>'BudgetSum 2-3'!J22</f>
        <v>29500</v>
      </c>
      <c r="C5995" s="5">
        <f t="shared" si="92"/>
        <v>-23509</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109124</v>
      </c>
      <c r="C6040" s="5">
        <f t="shared" si="93"/>
        <v>-103088</v>
      </c>
      <c r="D6040" s="11" t="s">
        <v>78</v>
      </c>
    </row>
    <row r="6041" spans="1:4" x14ac:dyDescent="0.2">
      <c r="A6041">
        <v>6037</v>
      </c>
      <c r="B6041" s="14">
        <f>'CashSum 4'!J3</f>
        <v>79623</v>
      </c>
      <c r="C6041" s="5">
        <f t="shared" si="93"/>
        <v>-73586</v>
      </c>
      <c r="D6041" s="11" t="s">
        <v>78</v>
      </c>
    </row>
    <row r="6042" spans="1:4" x14ac:dyDescent="0.2">
      <c r="A6042">
        <v>6038</v>
      </c>
      <c r="B6042" s="14">
        <f>'CashSum 4'!J4</f>
        <v>477000</v>
      </c>
      <c r="C6042" s="5">
        <f t="shared" si="93"/>
        <v>-470962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477000</v>
      </c>
      <c r="C6054" s="5">
        <f t="shared" si="93"/>
        <v>-470950</v>
      </c>
      <c r="D6054" s="11" t="s">
        <v>78</v>
      </c>
    </row>
    <row r="6055" spans="1:4" x14ac:dyDescent="0.2">
      <c r="A6055">
        <v>6051</v>
      </c>
      <c r="B6055" s="14">
        <f>'CashSum 4'!J12</f>
        <v>556623</v>
      </c>
      <c r="C6055" s="5">
        <f t="shared" si="93"/>
        <v>-550572</v>
      </c>
      <c r="D6055" s="11" t="s">
        <v>78</v>
      </c>
    </row>
    <row r="6056" spans="1:4" x14ac:dyDescent="0.2">
      <c r="A6056">
        <v>6052</v>
      </c>
      <c r="B6056" s="14">
        <f>'CashSum 4'!J13</f>
        <v>447500</v>
      </c>
      <c r="C6056" s="5">
        <f t="shared" si="93"/>
        <v>-441448</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447500</v>
      </c>
      <c r="C6060" s="5">
        <f t="shared" si="93"/>
        <v>-441444</v>
      </c>
      <c r="D6060" s="11" t="s">
        <v>78</v>
      </c>
    </row>
    <row r="6061" spans="1:4" x14ac:dyDescent="0.2">
      <c r="A6061">
        <v>6057</v>
      </c>
      <c r="B6061" s="14">
        <f>'CashSum 4'!J21</f>
        <v>109123</v>
      </c>
      <c r="C6061" s="5">
        <f t="shared" si="93"/>
        <v>-103066</v>
      </c>
      <c r="D6061" s="11" t="s">
        <v>78</v>
      </c>
    </row>
    <row r="6062" spans="1:4" x14ac:dyDescent="0.2">
      <c r="A6062">
        <v>6058</v>
      </c>
      <c r="B6062" s="14">
        <f>'EstRev 5-10'!J5</f>
        <v>475000</v>
      </c>
      <c r="C6062" s="5">
        <f t="shared" si="93"/>
        <v>-468942</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475000</v>
      </c>
      <c r="C6066" s="5">
        <f t="shared" si="93"/>
        <v>-468938</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0</v>
      </c>
      <c r="C6082" s="5">
        <f t="shared" si="93"/>
        <v>6078</v>
      </c>
      <c r="D6082" s="11" t="s">
        <v>78</v>
      </c>
    </row>
    <row r="6083" spans="1:4" x14ac:dyDescent="0.2">
      <c r="A6083">
        <v>6079</v>
      </c>
      <c r="B6083" s="14">
        <f>'EstRev 5-10'!J66</f>
        <v>0</v>
      </c>
      <c r="C6083" s="5">
        <f t="shared" si="93"/>
        <v>6079</v>
      </c>
      <c r="D6083" s="11" t="s">
        <v>78</v>
      </c>
    </row>
    <row r="6084" spans="1:4" x14ac:dyDescent="0.2">
      <c r="A6084">
        <v>6080</v>
      </c>
      <c r="B6084" s="14">
        <f>'EstRev 5-10'!J67</f>
        <v>0</v>
      </c>
      <c r="C6084" s="5">
        <f t="shared" si="93"/>
        <v>6080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6000</v>
      </c>
      <c r="C6104" s="5">
        <f t="shared" si="94"/>
        <v>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2000</v>
      </c>
      <c r="C6123" s="5">
        <f t="shared" si="94"/>
        <v>4119</v>
      </c>
      <c r="D6123" s="11" t="s">
        <v>78</v>
      </c>
    </row>
    <row r="6124" spans="1:4" x14ac:dyDescent="0.2">
      <c r="A6124">
        <v>6120</v>
      </c>
      <c r="B6124" s="14">
        <f>'EstRev 5-10'!J109</f>
        <v>477000</v>
      </c>
      <c r="C6124" s="5">
        <f t="shared" si="94"/>
        <v>-470880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753</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16000</v>
      </c>
      <c r="C6130" s="5">
        <f t="shared" si="94"/>
        <v>-9874</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753</v>
      </c>
    </row>
    <row r="6155" spans="1:4" x14ac:dyDescent="0.2">
      <c r="A6155" s="3">
        <v>6151</v>
      </c>
      <c r="C6155" s="5">
        <f t="shared" si="95"/>
        <v>6151</v>
      </c>
      <c r="D6155" s="11" t="s">
        <v>753</v>
      </c>
    </row>
    <row r="6156" spans="1:4" x14ac:dyDescent="0.2">
      <c r="A6156" s="3">
        <v>6152</v>
      </c>
      <c r="C6156" s="5">
        <f t="shared" si="95"/>
        <v>6152</v>
      </c>
      <c r="D6156" s="11" t="s">
        <v>753</v>
      </c>
    </row>
    <row r="6157" spans="1:4" x14ac:dyDescent="0.2">
      <c r="A6157" s="3">
        <v>6153</v>
      </c>
      <c r="C6157" s="5">
        <f t="shared" si="95"/>
        <v>6153</v>
      </c>
      <c r="D6157" s="11" t="s">
        <v>753</v>
      </c>
    </row>
    <row r="6158" spans="1:4" x14ac:dyDescent="0.2">
      <c r="A6158" s="3">
        <v>6154</v>
      </c>
      <c r="C6158" s="5">
        <f t="shared" si="95"/>
        <v>6154</v>
      </c>
      <c r="D6158" s="11" t="s">
        <v>753</v>
      </c>
    </row>
    <row r="6159" spans="1:4" x14ac:dyDescent="0.2">
      <c r="A6159" s="3">
        <v>6155</v>
      </c>
      <c r="C6159" s="5">
        <f t="shared" si="95"/>
        <v>6155</v>
      </c>
      <c r="D6159" s="11" t="s">
        <v>753</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753</v>
      </c>
    </row>
    <row r="6183" spans="1:4" x14ac:dyDescent="0.2">
      <c r="A6183" s="3">
        <v>6179</v>
      </c>
      <c r="C6183" s="5">
        <f t="shared" si="95"/>
        <v>6179</v>
      </c>
      <c r="D6183" s="11" t="s">
        <v>753</v>
      </c>
    </row>
    <row r="6184" spans="1:4" x14ac:dyDescent="0.2">
      <c r="A6184" s="3">
        <v>6180</v>
      </c>
      <c r="C6184" s="5">
        <f t="shared" si="95"/>
        <v>6180</v>
      </c>
      <c r="D6184" s="11" t="s">
        <v>753</v>
      </c>
    </row>
    <row r="6185" spans="1:4" x14ac:dyDescent="0.2">
      <c r="A6185">
        <v>6181</v>
      </c>
      <c r="B6185" s="14">
        <f>'EstRev 5-10'!J266</f>
        <v>0</v>
      </c>
      <c r="C6185" s="5">
        <f t="shared" si="95"/>
        <v>6181</v>
      </c>
      <c r="D6185" s="11" t="s">
        <v>78</v>
      </c>
    </row>
    <row r="6186" spans="1:4" x14ac:dyDescent="0.2">
      <c r="A6186">
        <v>6182</v>
      </c>
      <c r="B6186" s="14">
        <f>'EstRev 5-10'!J267</f>
        <v>477000</v>
      </c>
      <c r="C6186" s="5">
        <f t="shared" si="95"/>
        <v>-470818</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135000</v>
      </c>
      <c r="C6189" s="5">
        <f t="shared" si="95"/>
        <v>-128815</v>
      </c>
      <c r="D6189" s="11" t="s">
        <v>78</v>
      </c>
    </row>
    <row r="6190" spans="1:4" x14ac:dyDescent="0.2">
      <c r="A6190">
        <v>6186</v>
      </c>
      <c r="B6190" s="14">
        <f>'EstExp 11-17'!D7</f>
        <v>20000</v>
      </c>
      <c r="C6190" s="5">
        <f t="shared" si="95"/>
        <v>-13814</v>
      </c>
      <c r="D6190" s="11" t="s">
        <v>78</v>
      </c>
    </row>
    <row r="6191" spans="1:4" x14ac:dyDescent="0.2">
      <c r="A6191">
        <v>6187</v>
      </c>
      <c r="B6191" s="14">
        <f>'EstExp 11-17'!E7</f>
        <v>6000</v>
      </c>
      <c r="C6191" s="5">
        <f t="shared" si="95"/>
        <v>187</v>
      </c>
      <c r="D6191" s="11" t="s">
        <v>78</v>
      </c>
    </row>
    <row r="6192" spans="1:4" x14ac:dyDescent="0.2">
      <c r="A6192">
        <v>6188</v>
      </c>
      <c r="B6192" s="14">
        <f>'EstExp 11-17'!F7</f>
        <v>32000</v>
      </c>
      <c r="C6192" s="5">
        <f t="shared" si="95"/>
        <v>-25812</v>
      </c>
      <c r="D6192" s="11" t="s">
        <v>78</v>
      </c>
    </row>
    <row r="6193" spans="1:4" x14ac:dyDescent="0.2">
      <c r="A6193">
        <v>6189</v>
      </c>
      <c r="B6193" s="14">
        <f>'EstExp 11-17'!G7</f>
        <v>6000</v>
      </c>
      <c r="C6193" s="5">
        <f t="shared" si="95"/>
        <v>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199000</v>
      </c>
      <c r="C6197" s="5">
        <f t="shared" si="95"/>
        <v>-192807</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41000</v>
      </c>
      <c r="C6230" s="5">
        <f t="shared" si="96"/>
        <v>-34774</v>
      </c>
      <c r="D6230" s="11" t="s">
        <v>78</v>
      </c>
    </row>
    <row r="6231" spans="1:4" x14ac:dyDescent="0.2">
      <c r="A6231">
        <v>6227</v>
      </c>
      <c r="B6231" s="14">
        <f>'EstExp 11-17'!D17</f>
        <v>10500</v>
      </c>
      <c r="C6231" s="5">
        <f t="shared" si="96"/>
        <v>-4273</v>
      </c>
      <c r="D6231" s="11" t="s">
        <v>78</v>
      </c>
    </row>
    <row r="6232" spans="1:4" x14ac:dyDescent="0.2">
      <c r="A6232">
        <v>6228</v>
      </c>
      <c r="B6232" s="14">
        <f>'EstExp 11-17'!E17</f>
        <v>4000</v>
      </c>
      <c r="C6232" s="5">
        <f t="shared" si="96"/>
        <v>2228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55500</v>
      </c>
      <c r="C6238" s="5">
        <f t="shared" si="96"/>
        <v>-49266</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80000</v>
      </c>
      <c r="C6340" s="5">
        <f t="shared" si="97"/>
        <v>-73664</v>
      </c>
      <c r="D6340" s="11" t="s">
        <v>78</v>
      </c>
    </row>
    <row r="6341" spans="1:4" x14ac:dyDescent="0.2">
      <c r="A6341">
        <v>6337</v>
      </c>
      <c r="B6341" s="14">
        <f>'EstExp 11-17'!K86</f>
        <v>80000</v>
      </c>
      <c r="C6341" s="5">
        <f t="shared" si="97"/>
        <v>-73663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s="3">
        <v>6387</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0</v>
      </c>
      <c r="C6407" s="5">
        <f t="shared" ref="C6407:C6470" si="99">A6407-B6407</f>
        <v>6403</v>
      </c>
      <c r="D6407" s="11" t="s">
        <v>78</v>
      </c>
    </row>
    <row r="6408" spans="1:4" x14ac:dyDescent="0.2">
      <c r="A6408">
        <v>6404</v>
      </c>
      <c r="B6408" s="14">
        <f>'EstExp 11-17'!K216</f>
        <v>0</v>
      </c>
      <c r="C6408" s="5">
        <f t="shared" si="99"/>
        <v>6404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600</v>
      </c>
      <c r="C6413" s="5">
        <f t="shared" si="99"/>
        <v>5809</v>
      </c>
      <c r="D6413" s="11" t="s">
        <v>78</v>
      </c>
    </row>
    <row r="6414" spans="1:4" x14ac:dyDescent="0.2">
      <c r="A6414">
        <v>6410</v>
      </c>
      <c r="B6414" s="14">
        <f>'EstExp 11-17'!K226</f>
        <v>600</v>
      </c>
      <c r="C6414" s="5">
        <f t="shared" si="99"/>
        <v>5810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4">
        <v>6431</v>
      </c>
      <c r="B6435" s="15">
        <f>'EstExp 11-17'!H92</f>
        <v>80000</v>
      </c>
      <c r="C6435" s="5">
        <f t="shared" si="99"/>
        <v>-73569</v>
      </c>
      <c r="D6435" s="11" t="s">
        <v>879</v>
      </c>
    </row>
    <row r="6436" spans="1:4" x14ac:dyDescent="0.2">
      <c r="A6436" s="4">
        <v>6432</v>
      </c>
      <c r="B6436" s="15">
        <f>'EstExp 11-17'!E100</f>
        <v>0</v>
      </c>
      <c r="C6436" s="5">
        <f t="shared" si="99"/>
        <v>6432</v>
      </c>
      <c r="D6436" s="11" t="s">
        <v>879</v>
      </c>
    </row>
    <row r="6437" spans="1:4" x14ac:dyDescent="0.2">
      <c r="A6437" s="3">
        <v>6433</v>
      </c>
      <c r="B6437" s="15">
        <f>'EstExp 11-17'!H100</f>
        <v>0</v>
      </c>
      <c r="C6437" s="5">
        <f t="shared" si="99"/>
        <v>6433</v>
      </c>
      <c r="D6437" s="11" t="s">
        <v>189</v>
      </c>
    </row>
    <row r="6438" spans="1:4" x14ac:dyDescent="0.2">
      <c r="A6438" s="4">
        <v>6434</v>
      </c>
      <c r="B6438" s="15">
        <f>'EstRev 5-10'!J109</f>
        <v>477000</v>
      </c>
      <c r="C6438" s="5">
        <f t="shared" si="99"/>
        <v>-470566</v>
      </c>
      <c r="D6438" s="11" t="s">
        <v>879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742</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346</v>
      </c>
    </row>
    <row r="6477" spans="1:5" x14ac:dyDescent="0.2">
      <c r="A6477" s="3">
        <v>6473</v>
      </c>
      <c r="D6477" s="11" t="s">
        <v>346</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35000</v>
      </c>
      <c r="C6493" s="5">
        <f t="shared" si="100"/>
        <v>-28511</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35000</v>
      </c>
      <c r="C6499" s="5">
        <f t="shared" si="100"/>
        <v>-28505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5000</v>
      </c>
      <c r="C6502" s="5">
        <f t="shared" si="100"/>
        <v>1498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5000</v>
      </c>
      <c r="C6508" s="5">
        <f t="shared" si="100"/>
        <v>1504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40000</v>
      </c>
      <c r="C6511" s="5">
        <f t="shared" si="100"/>
        <v>-33493</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40000</v>
      </c>
      <c r="C6517" s="5">
        <f t="shared" si="100"/>
        <v>-33487</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310000</v>
      </c>
      <c r="C6536" s="5">
        <f t="shared" si="101"/>
        <v>-303468</v>
      </c>
      <c r="D6536" s="11" t="s">
        <v>78</v>
      </c>
    </row>
    <row r="6537" spans="1:4" x14ac:dyDescent="0.2">
      <c r="A6537">
        <v>6533</v>
      </c>
      <c r="B6537" s="14">
        <f>'EstExp 11-17'!D325</f>
        <v>0</v>
      </c>
      <c r="C6537" s="5">
        <f t="shared" si="101"/>
        <v>6533</v>
      </c>
      <c r="D6537" s="11" t="s">
        <v>78</v>
      </c>
    </row>
    <row r="6538" spans="1:4" x14ac:dyDescent="0.2">
      <c r="A6538">
        <v>6534</v>
      </c>
      <c r="B6538" s="14">
        <f>'EstExp 11-17'!E325</f>
        <v>9000</v>
      </c>
      <c r="C6538" s="5">
        <f t="shared" si="101"/>
        <v>-2466</v>
      </c>
      <c r="D6538" s="11" t="s">
        <v>78</v>
      </c>
    </row>
    <row r="6539" spans="1:4" x14ac:dyDescent="0.2">
      <c r="A6539">
        <v>6535</v>
      </c>
      <c r="B6539" s="14">
        <f>'EstExp 11-17'!F325</f>
        <v>500</v>
      </c>
      <c r="C6539" s="5">
        <f t="shared" si="101"/>
        <v>6035</v>
      </c>
      <c r="D6539" s="11" t="s">
        <v>78</v>
      </c>
    </row>
    <row r="6540" spans="1:4" x14ac:dyDescent="0.2">
      <c r="A6540">
        <v>6536</v>
      </c>
      <c r="B6540" s="14">
        <f>'EstExp 11-17'!G325</f>
        <v>8000</v>
      </c>
      <c r="C6540" s="5">
        <f t="shared" si="101"/>
        <v>-1464</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327500</v>
      </c>
      <c r="C6544" s="5">
        <f t="shared" si="101"/>
        <v>-320960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5000</v>
      </c>
      <c r="C6556" s="5">
        <f t="shared" si="101"/>
        <v>1552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5000</v>
      </c>
      <c r="C6562" s="5">
        <f t="shared" si="101"/>
        <v>1558</v>
      </c>
      <c r="D6562" s="11" t="s">
        <v>78</v>
      </c>
    </row>
    <row r="6563" spans="1:4" x14ac:dyDescent="0.2">
      <c r="A6563">
        <v>6559</v>
      </c>
      <c r="B6563" s="14">
        <f>'EstExp 11-17'!C330</f>
        <v>310000</v>
      </c>
      <c r="C6563" s="5">
        <f t="shared" si="101"/>
        <v>-303441</v>
      </c>
      <c r="D6563" s="11" t="s">
        <v>78</v>
      </c>
    </row>
    <row r="6564" spans="1:4" x14ac:dyDescent="0.2">
      <c r="A6564">
        <v>6560</v>
      </c>
      <c r="B6564" s="14">
        <f>'EstExp 11-17'!D330</f>
        <v>0</v>
      </c>
      <c r="C6564" s="5">
        <f t="shared" si="101"/>
        <v>6560</v>
      </c>
      <c r="D6564" s="11" t="s">
        <v>78</v>
      </c>
    </row>
    <row r="6565" spans="1:4" x14ac:dyDescent="0.2">
      <c r="A6565">
        <v>6561</v>
      </c>
      <c r="B6565" s="14">
        <f>'EstExp 11-17'!E330</f>
        <v>129000</v>
      </c>
      <c r="C6565" s="5">
        <f t="shared" si="101"/>
        <v>-122439</v>
      </c>
      <c r="D6565" s="11" t="s">
        <v>78</v>
      </c>
    </row>
    <row r="6566" spans="1:4" x14ac:dyDescent="0.2">
      <c r="A6566">
        <v>6562</v>
      </c>
      <c r="B6566" s="14">
        <f>'EstExp 11-17'!F330</f>
        <v>500</v>
      </c>
      <c r="C6566" s="5">
        <f t="shared" si="101"/>
        <v>6062</v>
      </c>
      <c r="D6566" s="11" t="s">
        <v>78</v>
      </c>
    </row>
    <row r="6567" spans="1:4" x14ac:dyDescent="0.2">
      <c r="A6567">
        <v>6563</v>
      </c>
      <c r="B6567" s="14">
        <f>'EstExp 11-17'!G330</f>
        <v>8000</v>
      </c>
      <c r="C6567" s="5">
        <f t="shared" si="101"/>
        <v>-1437</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s="3">
        <v>6566</v>
      </c>
      <c r="C6570" s="5">
        <f t="shared" si="101"/>
        <v>6566</v>
      </c>
      <c r="D6570" s="11" t="s">
        <v>78</v>
      </c>
    </row>
    <row r="6571" spans="1:4" x14ac:dyDescent="0.2">
      <c r="A6571">
        <v>6567</v>
      </c>
      <c r="B6571" s="14">
        <f>'EstExp 11-17'!K330</f>
        <v>447500</v>
      </c>
      <c r="C6571" s="5">
        <f t="shared" si="101"/>
        <v>-440933</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310000</v>
      </c>
      <c r="C6576" s="5">
        <f t="shared" si="101"/>
        <v>-303428</v>
      </c>
      <c r="D6576" s="11" t="s">
        <v>78</v>
      </c>
    </row>
    <row r="6577" spans="1:4" x14ac:dyDescent="0.2">
      <c r="A6577">
        <v>6573</v>
      </c>
      <c r="B6577" s="14">
        <f>'EstExp 11-17'!D342</f>
        <v>0</v>
      </c>
      <c r="C6577" s="5">
        <f t="shared" si="101"/>
        <v>6573</v>
      </c>
      <c r="D6577" s="11" t="s">
        <v>78</v>
      </c>
    </row>
    <row r="6578" spans="1:4" x14ac:dyDescent="0.2">
      <c r="A6578">
        <v>6574</v>
      </c>
      <c r="B6578" s="14">
        <f>'EstExp 11-17'!F342</f>
        <v>500</v>
      </c>
      <c r="C6578" s="5">
        <f t="shared" si="101"/>
        <v>6074</v>
      </c>
      <c r="D6578" s="11" t="s">
        <v>78</v>
      </c>
    </row>
    <row r="6579" spans="1:4" x14ac:dyDescent="0.2">
      <c r="A6579">
        <v>6575</v>
      </c>
      <c r="B6579" s="14">
        <f>'EstExp 11-17'!G342</f>
        <v>8000</v>
      </c>
      <c r="C6579" s="5">
        <f t="shared" si="101"/>
        <v>-1425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753</v>
      </c>
    </row>
    <row r="6599" spans="1:4" x14ac:dyDescent="0.2">
      <c r="A6599" s="3">
        <v>6595</v>
      </c>
      <c r="C6599" s="5">
        <f t="shared" ref="C6599:C6662" si="102">A6599-B6599</f>
        <v>6595</v>
      </c>
      <c r="D6599" s="11" t="s">
        <v>753</v>
      </c>
    </row>
    <row r="6600" spans="1:4" x14ac:dyDescent="0.2">
      <c r="A6600" s="3">
        <v>6596</v>
      </c>
      <c r="C6600" s="5">
        <f t="shared" si="102"/>
        <v>6596</v>
      </c>
      <c r="D6600" s="11" t="s">
        <v>753</v>
      </c>
    </row>
    <row r="6601" spans="1:4" x14ac:dyDescent="0.2">
      <c r="A6601" s="3">
        <v>6597</v>
      </c>
      <c r="C6601" s="5">
        <f t="shared" si="102"/>
        <v>6597</v>
      </c>
      <c r="D6601" s="11" t="s">
        <v>753</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129000</v>
      </c>
      <c r="C6612" s="5">
        <f t="shared" si="102"/>
        <v>-122392</v>
      </c>
      <c r="D6612" s="5" t="s">
        <v>187</v>
      </c>
    </row>
    <row r="6613" spans="1:5" x14ac:dyDescent="0.2">
      <c r="A6613">
        <v>6609</v>
      </c>
      <c r="B6613" s="14">
        <f>'EstExp 11-17'!H342</f>
        <v>0</v>
      </c>
      <c r="C6613" s="5">
        <f t="shared" si="102"/>
        <v>6609</v>
      </c>
      <c r="D6613" s="5" t="s">
        <v>187</v>
      </c>
    </row>
    <row r="6614" spans="1:5" x14ac:dyDescent="0.2">
      <c r="A6614">
        <v>6610</v>
      </c>
      <c r="B6614" s="14">
        <f>'EstExp 11-17'!K342</f>
        <v>447500</v>
      </c>
      <c r="C6614" s="5">
        <f t="shared" si="102"/>
        <v>-440890</v>
      </c>
      <c r="D6614" s="5" t="s">
        <v>187</v>
      </c>
    </row>
    <row r="6615" spans="1:5" x14ac:dyDescent="0.2">
      <c r="A6615">
        <v>6611</v>
      </c>
      <c r="B6615" s="14">
        <f>'EstExp 11-17'!K343</f>
        <v>29500</v>
      </c>
      <c r="C6615" s="5">
        <f t="shared" si="102"/>
        <v>-22889</v>
      </c>
      <c r="D6615" s="5" t="s">
        <v>187</v>
      </c>
    </row>
    <row r="6616" spans="1:5" x14ac:dyDescent="0.2">
      <c r="A6616" s="3">
        <v>6612</v>
      </c>
      <c r="B6616" s="14">
        <f>'EstRev 5-10'!C103</f>
        <v>0</v>
      </c>
      <c r="C6616" s="5">
        <f t="shared" si="102"/>
        <v>6612</v>
      </c>
      <c r="D6616" s="5" t="s">
        <v>187</v>
      </c>
      <c r="E6616" s="5" t="s">
        <v>270</v>
      </c>
    </row>
    <row r="6617" spans="1:5" x14ac:dyDescent="0.2">
      <c r="A6617" s="3">
        <v>6613</v>
      </c>
      <c r="B6617" s="14">
        <f>'EstRev 5-10'!D103</f>
        <v>0</v>
      </c>
      <c r="C6617" s="5">
        <f t="shared" si="102"/>
        <v>6613</v>
      </c>
      <c r="D6617" s="5" t="s">
        <v>187</v>
      </c>
      <c r="E6617" s="5" t="s">
        <v>270</v>
      </c>
    </row>
    <row r="6618" spans="1:5" x14ac:dyDescent="0.2">
      <c r="A6618">
        <v>6614</v>
      </c>
      <c r="B6618" s="14">
        <f>'EstRev 5-10'!E103</f>
        <v>60000</v>
      </c>
      <c r="C6618" s="5">
        <f t="shared" si="102"/>
        <v>-53386</v>
      </c>
      <c r="D6618" s="5" t="s">
        <v>187</v>
      </c>
      <c r="E6618"/>
    </row>
    <row r="6619" spans="1:5" x14ac:dyDescent="0.2">
      <c r="A6619" s="3">
        <v>6615</v>
      </c>
      <c r="B6619" s="14">
        <f>'EstRev 5-10'!F103</f>
        <v>0</v>
      </c>
      <c r="C6619" s="5">
        <f t="shared" si="102"/>
        <v>6615</v>
      </c>
      <c r="D6619" s="5" t="s">
        <v>187</v>
      </c>
      <c r="E6619" s="5" t="s">
        <v>270</v>
      </c>
    </row>
    <row r="6620" spans="1:5" x14ac:dyDescent="0.2">
      <c r="A6620" s="3">
        <v>6616</v>
      </c>
      <c r="B6620" s="14">
        <f>'EstRev 5-10'!G103</f>
        <v>0</v>
      </c>
      <c r="C6620" s="5">
        <f t="shared" si="102"/>
        <v>6616</v>
      </c>
      <c r="D6620" s="5" t="s">
        <v>187</v>
      </c>
      <c r="E6620" s="5" t="s">
        <v>270</v>
      </c>
    </row>
    <row r="6621" spans="1:5" x14ac:dyDescent="0.2">
      <c r="A6621">
        <v>6617</v>
      </c>
      <c r="B6621" s="14">
        <f>'EstRev 5-10'!H103</f>
        <v>70000</v>
      </c>
      <c r="C6621" s="5">
        <f t="shared" si="102"/>
        <v>-63383</v>
      </c>
      <c r="D6621" s="5" t="s">
        <v>187</v>
      </c>
      <c r="E6621"/>
    </row>
    <row r="6622" spans="1:5" x14ac:dyDescent="0.2">
      <c r="A6622" s="3">
        <v>6618</v>
      </c>
      <c r="B6622" s="14">
        <f>'EstRev 5-10'!I103</f>
        <v>0</v>
      </c>
      <c r="C6622" s="5">
        <f t="shared" si="102"/>
        <v>6618</v>
      </c>
      <c r="D6622" s="5" t="s">
        <v>187</v>
      </c>
      <c r="E6622" s="5" t="s">
        <v>270</v>
      </c>
    </row>
    <row r="6623" spans="1:5" x14ac:dyDescent="0.2">
      <c r="A6623" s="3">
        <v>6619</v>
      </c>
      <c r="B6623" s="14">
        <f>'EstRev 5-10'!J103</f>
        <v>0</v>
      </c>
      <c r="C6623" s="5">
        <f t="shared" si="102"/>
        <v>6619</v>
      </c>
      <c r="D6623" s="5" t="s">
        <v>187</v>
      </c>
      <c r="E6623" s="5" t="s">
        <v>270</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35000</v>
      </c>
      <c r="C6648" s="5">
        <f t="shared" si="102"/>
        <v>-28356</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35000</v>
      </c>
      <c r="C6654" s="5">
        <f t="shared" si="102"/>
        <v>-28350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398</v>
      </c>
      <c r="E6909" s="5" t="s">
        <v>269</v>
      </c>
    </row>
    <row r="6910" spans="1:5" x14ac:dyDescent="0.2">
      <c r="A6910">
        <v>6906</v>
      </c>
      <c r="B6910" s="15">
        <f>'EstRev 5-10'!H166</f>
        <v>0</v>
      </c>
      <c r="D6910" s="5" t="s">
        <v>398</v>
      </c>
    </row>
    <row r="6911" spans="1:5" x14ac:dyDescent="0.2">
      <c r="A6911">
        <v>6907</v>
      </c>
      <c r="B6911" s="15">
        <f>'EstRev 5-10'!C195</f>
        <v>0</v>
      </c>
      <c r="D6911" s="5" t="s">
        <v>398</v>
      </c>
    </row>
    <row r="6912" spans="1:5" x14ac:dyDescent="0.2">
      <c r="A6912">
        <v>6908</v>
      </c>
      <c r="B6912" s="15">
        <f>'BudgetSum 2-3'!K58</f>
        <v>0</v>
      </c>
    </row>
    <row r="6913" spans="1:5" x14ac:dyDescent="0.2">
      <c r="A6913">
        <v>6909</v>
      </c>
    </row>
    <row r="6914" spans="1:5" x14ac:dyDescent="0.2">
      <c r="A6914">
        <v>6910</v>
      </c>
      <c r="B6914" s="15">
        <f>'EstExp 11-17'!H364</f>
        <v>0</v>
      </c>
      <c r="D6914" s="5" t="s">
        <v>398</v>
      </c>
    </row>
    <row r="6915" spans="1:5" x14ac:dyDescent="0.2">
      <c r="A6915">
        <v>6911</v>
      </c>
      <c r="B6915" s="15">
        <f>'EstExp 11-17'!K364</f>
        <v>0</v>
      </c>
      <c r="D6915" s="5" t="s">
        <v>398</v>
      </c>
      <c r="E6915" s="5" t="s">
        <v>397</v>
      </c>
    </row>
    <row r="6916" spans="1:5" x14ac:dyDescent="0.2">
      <c r="A6916">
        <v>6912</v>
      </c>
      <c r="B6916" s="15">
        <f>'BudgetSum 2-3'!C58</f>
        <v>0</v>
      </c>
      <c r="D6916" s="5" t="s">
        <v>668</v>
      </c>
    </row>
    <row r="6917" spans="1:5" x14ac:dyDescent="0.2">
      <c r="A6917">
        <v>6913</v>
      </c>
      <c r="B6917" s="15">
        <f>'BudgetSum 2-3'!D58</f>
        <v>0</v>
      </c>
      <c r="D6917" s="5" t="s">
        <v>668</v>
      </c>
    </row>
    <row r="6918" spans="1:5" x14ac:dyDescent="0.2">
      <c r="A6918">
        <v>6914</v>
      </c>
      <c r="B6918" s="15">
        <f>'BudgetSum 2-3'!H58</f>
        <v>0</v>
      </c>
      <c r="D6918" s="5" t="s">
        <v>668</v>
      </c>
    </row>
    <row r="6919" spans="1:5" x14ac:dyDescent="0.2">
      <c r="A6919">
        <v>6915</v>
      </c>
      <c r="B6919" s="15">
        <f>'BudgetSum 2-3'!C59</f>
        <v>0</v>
      </c>
      <c r="D6919" s="5" t="s">
        <v>668</v>
      </c>
    </row>
    <row r="6920" spans="1:5" x14ac:dyDescent="0.2">
      <c r="A6920">
        <v>6916</v>
      </c>
      <c r="B6920" s="15">
        <f>'BudgetSum 2-3'!D59</f>
        <v>0</v>
      </c>
      <c r="D6920" s="5" t="s">
        <v>668</v>
      </c>
    </row>
    <row r="6921" spans="1:5" x14ac:dyDescent="0.2">
      <c r="A6921">
        <v>6917</v>
      </c>
      <c r="B6921" s="15">
        <f>'BudgetSum 2-3'!H59</f>
        <v>0</v>
      </c>
      <c r="D6921" s="5" t="s">
        <v>668</v>
      </c>
    </row>
    <row r="6922" spans="1:5" x14ac:dyDescent="0.2">
      <c r="A6922">
        <v>6918</v>
      </c>
      <c r="B6922" s="15">
        <f>'BudgetSum 2-3'!C60</f>
        <v>0</v>
      </c>
      <c r="D6922" s="5" t="s">
        <v>668</v>
      </c>
    </row>
    <row r="6923" spans="1:5" x14ac:dyDescent="0.2">
      <c r="A6923">
        <v>6919</v>
      </c>
      <c r="B6923" s="15">
        <f>'BudgetSum 2-3'!D60</f>
        <v>0</v>
      </c>
      <c r="D6923" s="5" t="s">
        <v>668</v>
      </c>
    </row>
    <row r="6924" spans="1:5" x14ac:dyDescent="0.2">
      <c r="A6924">
        <v>6920</v>
      </c>
      <c r="B6924" s="15">
        <f>'BudgetSum 2-3'!H60</f>
        <v>0</v>
      </c>
      <c r="D6924" s="5" t="s">
        <v>668</v>
      </c>
    </row>
    <row r="6925" spans="1:5" x14ac:dyDescent="0.2">
      <c r="A6925">
        <v>6921</v>
      </c>
      <c r="B6925" s="15">
        <f>'BudgetSum 2-3'!C62</f>
        <v>0</v>
      </c>
      <c r="D6925" s="5" t="s">
        <v>668</v>
      </c>
    </row>
    <row r="6926" spans="1:5" x14ac:dyDescent="0.2">
      <c r="A6926">
        <v>6922</v>
      </c>
      <c r="B6926" s="15">
        <f>'BudgetSum 2-3'!D62</f>
        <v>0</v>
      </c>
      <c r="D6926" s="5" t="s">
        <v>668</v>
      </c>
    </row>
    <row r="6927" spans="1:5" x14ac:dyDescent="0.2">
      <c r="A6927">
        <v>6923</v>
      </c>
      <c r="B6927" s="15">
        <f>'BudgetSum 2-3'!H62</f>
        <v>0</v>
      </c>
      <c r="D6927" s="5" t="s">
        <v>668</v>
      </c>
    </row>
    <row r="6928" spans="1:5" x14ac:dyDescent="0.2">
      <c r="A6928">
        <v>6924</v>
      </c>
      <c r="B6928" s="15">
        <f>'BudgetSum 2-3'!C63</f>
        <v>0</v>
      </c>
      <c r="D6928" s="5" t="s">
        <v>668</v>
      </c>
    </row>
    <row r="6929" spans="1:4" x14ac:dyDescent="0.2">
      <c r="A6929">
        <v>6925</v>
      </c>
      <c r="B6929" s="15">
        <f>'BudgetSum 2-3'!D63</f>
        <v>0</v>
      </c>
      <c r="D6929" s="5" t="s">
        <v>668</v>
      </c>
    </row>
    <row r="6930" spans="1:4" x14ac:dyDescent="0.2">
      <c r="A6930">
        <v>6926</v>
      </c>
      <c r="B6930" s="15">
        <f>'BudgetSum 2-3'!H63</f>
        <v>0</v>
      </c>
      <c r="D6930" s="5" t="s">
        <v>668</v>
      </c>
    </row>
    <row r="6931" spans="1:4" x14ac:dyDescent="0.2">
      <c r="A6931">
        <v>6927</v>
      </c>
      <c r="B6931" s="15">
        <f>'BudgetSum 2-3'!C64</f>
        <v>0</v>
      </c>
      <c r="D6931" s="5" t="s">
        <v>668</v>
      </c>
    </row>
    <row r="6932" spans="1:4" x14ac:dyDescent="0.2">
      <c r="A6932">
        <v>6928</v>
      </c>
      <c r="B6932" s="15">
        <f>'BudgetSum 2-3'!D64</f>
        <v>0</v>
      </c>
      <c r="D6932" s="5" t="s">
        <v>668</v>
      </c>
    </row>
    <row r="6933" spans="1:4" x14ac:dyDescent="0.2">
      <c r="A6933">
        <v>6929</v>
      </c>
      <c r="B6933" s="15">
        <f>'BudgetSum 2-3'!H64</f>
        <v>0</v>
      </c>
      <c r="D6933" s="5" t="s">
        <v>668</v>
      </c>
    </row>
    <row r="6934" spans="1:4" x14ac:dyDescent="0.2">
      <c r="A6934">
        <v>6930</v>
      </c>
      <c r="B6934" s="15">
        <f>'BudgetSum 2-3'!C66</f>
        <v>0</v>
      </c>
      <c r="D6934" s="5" t="s">
        <v>668</v>
      </c>
    </row>
    <row r="6935" spans="1:4" x14ac:dyDescent="0.2">
      <c r="A6935">
        <v>6931</v>
      </c>
      <c r="B6935" s="15">
        <f>'BudgetSum 2-3'!D66</f>
        <v>0</v>
      </c>
      <c r="D6935" s="5" t="s">
        <v>668</v>
      </c>
    </row>
    <row r="6936" spans="1:4" x14ac:dyDescent="0.2">
      <c r="A6936">
        <v>6932</v>
      </c>
      <c r="B6936" s="15">
        <f>'BudgetSum 2-3'!C67</f>
        <v>0</v>
      </c>
      <c r="D6936" s="5" t="s">
        <v>668</v>
      </c>
    </row>
    <row r="6937" spans="1:4" x14ac:dyDescent="0.2">
      <c r="A6937">
        <v>6933</v>
      </c>
      <c r="B6937" s="15">
        <f>'BudgetSum 2-3'!D67</f>
        <v>0</v>
      </c>
      <c r="D6937" s="5" t="s">
        <v>668</v>
      </c>
    </row>
    <row r="6938" spans="1:4" x14ac:dyDescent="0.2">
      <c r="A6938">
        <v>6934</v>
      </c>
      <c r="B6938" s="15">
        <f>'BudgetSum 2-3'!C68</f>
        <v>0</v>
      </c>
      <c r="D6938" s="5" t="s">
        <v>668</v>
      </c>
    </row>
    <row r="6939" spans="1:4" x14ac:dyDescent="0.2">
      <c r="A6939">
        <v>6935</v>
      </c>
      <c r="B6939" s="15">
        <f>'BudgetSum 2-3'!D68</f>
        <v>0</v>
      </c>
      <c r="D6939" s="5" t="s">
        <v>668</v>
      </c>
    </row>
    <row r="6940" spans="1:4" x14ac:dyDescent="0.2">
      <c r="A6940">
        <v>6936</v>
      </c>
      <c r="B6940" s="15">
        <f>'BudgetSum 2-3'!C70</f>
        <v>0</v>
      </c>
      <c r="D6940" s="5" t="s">
        <v>668</v>
      </c>
    </row>
    <row r="6941" spans="1:4" x14ac:dyDescent="0.2">
      <c r="A6941">
        <v>6937</v>
      </c>
      <c r="B6941" s="15">
        <f>'BudgetSum 2-3'!D70</f>
        <v>0</v>
      </c>
      <c r="D6941" s="5" t="s">
        <v>668</v>
      </c>
    </row>
    <row r="6942" spans="1:4" x14ac:dyDescent="0.2">
      <c r="A6942">
        <v>6938</v>
      </c>
      <c r="B6942" s="15">
        <f>'BudgetSum 2-3'!C71</f>
        <v>0</v>
      </c>
      <c r="D6942" s="5" t="s">
        <v>668</v>
      </c>
    </row>
    <row r="6943" spans="1:4" x14ac:dyDescent="0.2">
      <c r="A6943">
        <v>6939</v>
      </c>
      <c r="B6943" s="15">
        <f>'BudgetSum 2-3'!D71</f>
        <v>0</v>
      </c>
      <c r="D6943" s="5" t="s">
        <v>668</v>
      </c>
    </row>
    <row r="6944" spans="1:4" x14ac:dyDescent="0.2">
      <c r="A6944">
        <v>6940</v>
      </c>
      <c r="B6944" s="15">
        <f>'BudgetSum 2-3'!C72</f>
        <v>0</v>
      </c>
      <c r="D6944" s="5" t="s">
        <v>668</v>
      </c>
    </row>
    <row r="6945" spans="1:4" x14ac:dyDescent="0.2">
      <c r="A6945">
        <v>6941</v>
      </c>
      <c r="B6945" s="15">
        <f>'BudgetSum 2-3'!D72</f>
        <v>0</v>
      </c>
      <c r="D6945" s="5" t="s">
        <v>668</v>
      </c>
    </row>
    <row r="6946" spans="1:4" x14ac:dyDescent="0.2">
      <c r="A6946">
        <v>6942</v>
      </c>
      <c r="B6946" s="15">
        <f>'BudgetSum 2-3'!C74</f>
        <v>0</v>
      </c>
      <c r="D6946" s="5" t="s">
        <v>668</v>
      </c>
    </row>
    <row r="6947" spans="1:4" x14ac:dyDescent="0.2">
      <c r="A6947">
        <v>6943</v>
      </c>
      <c r="B6947" s="15">
        <f>'BudgetSum 2-3'!D74</f>
        <v>0</v>
      </c>
      <c r="D6947" s="5" t="s">
        <v>668</v>
      </c>
    </row>
    <row r="6948" spans="1:4" x14ac:dyDescent="0.2">
      <c r="A6948">
        <v>6944</v>
      </c>
      <c r="B6948" s="15">
        <f>'BudgetSum 2-3'!C75</f>
        <v>0</v>
      </c>
      <c r="D6948" s="5" t="s">
        <v>668</v>
      </c>
    </row>
    <row r="6949" spans="1:4" x14ac:dyDescent="0.2">
      <c r="A6949">
        <v>6945</v>
      </c>
      <c r="B6949" s="15">
        <f>'BudgetSum 2-3'!D75</f>
        <v>0</v>
      </c>
      <c r="D6949" s="5" t="s">
        <v>668</v>
      </c>
    </row>
    <row r="6950" spans="1:4" x14ac:dyDescent="0.2">
      <c r="A6950">
        <v>6946</v>
      </c>
      <c r="B6950" s="15">
        <f>'BudgetSum 2-3'!C76</f>
        <v>0</v>
      </c>
      <c r="D6950" s="5" t="s">
        <v>668</v>
      </c>
    </row>
    <row r="6951" spans="1:4" x14ac:dyDescent="0.2">
      <c r="A6951">
        <v>6947</v>
      </c>
      <c r="B6951" s="15">
        <f>'BudgetSum 2-3'!D76</f>
        <v>0</v>
      </c>
      <c r="D6951" s="5" t="s">
        <v>668</v>
      </c>
    </row>
    <row r="6952" spans="1:4" x14ac:dyDescent="0.2">
      <c r="A6952">
        <v>6948</v>
      </c>
      <c r="B6952" s="15">
        <f>'BudgetSum 2-3'!C27</f>
        <v>0</v>
      </c>
      <c r="D6952" s="5" t="s">
        <v>668</v>
      </c>
    </row>
    <row r="6953" spans="1:4" x14ac:dyDescent="0.2">
      <c r="A6953">
        <v>6949</v>
      </c>
      <c r="B6953" s="15">
        <f>'BudgetSum 2-3'!D27</f>
        <v>0</v>
      </c>
      <c r="D6953" s="5" t="s">
        <v>668</v>
      </c>
    </row>
    <row r="6954" spans="1:4" x14ac:dyDescent="0.2">
      <c r="A6954">
        <v>6950</v>
      </c>
      <c r="B6954" s="15">
        <f>'BudgetSum 2-3'!E27</f>
        <v>0</v>
      </c>
      <c r="D6954" s="5" t="s">
        <v>668</v>
      </c>
    </row>
    <row r="6955" spans="1:4" x14ac:dyDescent="0.2">
      <c r="A6955">
        <v>6951</v>
      </c>
      <c r="B6955" s="15">
        <f>'BudgetSum 2-3'!F27</f>
        <v>0</v>
      </c>
      <c r="D6955" s="5" t="s">
        <v>668</v>
      </c>
    </row>
    <row r="6956" spans="1:4" x14ac:dyDescent="0.2">
      <c r="A6956">
        <v>6952</v>
      </c>
      <c r="B6956" s="15">
        <f>'BudgetSum 2-3'!G27</f>
        <v>0</v>
      </c>
      <c r="D6956" s="5" t="s">
        <v>668</v>
      </c>
    </row>
    <row r="6957" spans="1:4" x14ac:dyDescent="0.2">
      <c r="A6957">
        <v>6953</v>
      </c>
      <c r="B6957" s="15">
        <f>'BudgetSum 2-3'!H27</f>
        <v>0</v>
      </c>
      <c r="D6957" s="5" t="s">
        <v>668</v>
      </c>
    </row>
    <row r="6958" spans="1:4" x14ac:dyDescent="0.2">
      <c r="A6958">
        <v>6954</v>
      </c>
      <c r="B6958" s="15">
        <f>'BudgetSum 2-3'!J27</f>
        <v>0</v>
      </c>
      <c r="D6958" s="5" t="s">
        <v>668</v>
      </c>
    </row>
    <row r="6959" spans="1:4" x14ac:dyDescent="0.2">
      <c r="A6959">
        <v>6955</v>
      </c>
      <c r="B6959" s="15">
        <f>'BudgetSum 2-3'!K27</f>
        <v>0</v>
      </c>
      <c r="D6959" s="5" t="s">
        <v>668</v>
      </c>
    </row>
    <row r="6960" spans="1:4" x14ac:dyDescent="0.2">
      <c r="A6960">
        <v>6956</v>
      </c>
      <c r="B6960" s="15">
        <f>'EstRev 5-10'!C252</f>
        <v>0</v>
      </c>
      <c r="D6960" s="5" t="s">
        <v>676</v>
      </c>
    </row>
    <row r="6961" spans="1:4" x14ac:dyDescent="0.2">
      <c r="A6961">
        <v>6957</v>
      </c>
      <c r="B6961" s="15">
        <f>'EstRev 5-10'!D252</f>
        <v>0</v>
      </c>
      <c r="D6961" s="5" t="s">
        <v>676</v>
      </c>
    </row>
    <row r="6962" spans="1:4" x14ac:dyDescent="0.2">
      <c r="A6962">
        <v>6958</v>
      </c>
      <c r="B6962" s="15">
        <f>'EstRev 5-10'!E252</f>
        <v>0</v>
      </c>
      <c r="D6962" s="5" t="s">
        <v>676</v>
      </c>
    </row>
    <row r="6963" spans="1:4" x14ac:dyDescent="0.2">
      <c r="A6963">
        <v>6959</v>
      </c>
      <c r="B6963" s="15">
        <f>'EstRev 5-10'!F252</f>
        <v>0</v>
      </c>
      <c r="D6963" s="5" t="s">
        <v>676</v>
      </c>
    </row>
    <row r="6964" spans="1:4" x14ac:dyDescent="0.2">
      <c r="A6964">
        <v>6960</v>
      </c>
      <c r="B6964" s="15">
        <f>'EstRev 5-10'!G252</f>
        <v>0</v>
      </c>
      <c r="D6964" s="5" t="s">
        <v>676</v>
      </c>
    </row>
    <row r="6965" spans="1:4" x14ac:dyDescent="0.2">
      <c r="A6965">
        <v>6961</v>
      </c>
      <c r="B6965" s="15">
        <f>'EstRev 5-10'!H252</f>
        <v>0</v>
      </c>
      <c r="D6965" s="5" t="s">
        <v>676</v>
      </c>
    </row>
    <row r="6966" spans="1:4" x14ac:dyDescent="0.2">
      <c r="A6966">
        <v>6962</v>
      </c>
      <c r="B6966" s="15">
        <f>'EstRev 5-10'!J252</f>
        <v>0</v>
      </c>
      <c r="D6966" s="5" t="s">
        <v>676</v>
      </c>
    </row>
    <row r="6967" spans="1:4" x14ac:dyDescent="0.2">
      <c r="A6967">
        <v>6963</v>
      </c>
      <c r="B6967" s="15">
        <f>'EstRev 5-10'!K252</f>
        <v>0</v>
      </c>
      <c r="D6967" s="5" t="s">
        <v>676</v>
      </c>
    </row>
    <row r="6968" spans="1:4" x14ac:dyDescent="0.2">
      <c r="A6968">
        <v>6964</v>
      </c>
      <c r="B6968" s="15">
        <f>'EstRev 5-10'!E265</f>
        <v>0</v>
      </c>
      <c r="D6968" s="5" t="s">
        <v>676</v>
      </c>
    </row>
    <row r="6969" spans="1:4" x14ac:dyDescent="0.2">
      <c r="A6969">
        <v>6965</v>
      </c>
      <c r="B6969" s="15">
        <f>'CashSum 4'!C6</f>
        <v>0</v>
      </c>
      <c r="D6969" s="5" t="s">
        <v>676</v>
      </c>
    </row>
    <row r="6970" spans="1:4" x14ac:dyDescent="0.2">
      <c r="A6970">
        <v>6966</v>
      </c>
      <c r="B6970" s="15">
        <f>'CashSum 4'!C9</f>
        <v>0</v>
      </c>
      <c r="D6970" s="5" t="s">
        <v>676</v>
      </c>
    </row>
    <row r="6971" spans="1:4" x14ac:dyDescent="0.2">
      <c r="A6971">
        <v>6967</v>
      </c>
      <c r="B6971" s="15">
        <f>'CashSum 4'!D9</f>
        <v>0</v>
      </c>
      <c r="D6971" s="5" t="s">
        <v>676</v>
      </c>
    </row>
    <row r="6972" spans="1:4" x14ac:dyDescent="0.2">
      <c r="A6972">
        <v>6968</v>
      </c>
      <c r="B6972" s="15">
        <f>'CashSum 4'!E6</f>
        <v>0</v>
      </c>
      <c r="D6972" s="5" t="s">
        <v>676</v>
      </c>
    </row>
    <row r="6973" spans="1:4" x14ac:dyDescent="0.2">
      <c r="A6973">
        <v>6969</v>
      </c>
      <c r="B6973" s="15">
        <f>'CashSum 4'!E17</f>
        <v>0</v>
      </c>
      <c r="D6973" s="5" t="s">
        <v>676</v>
      </c>
    </row>
    <row r="6974" spans="1:4" x14ac:dyDescent="0.2">
      <c r="A6974">
        <v>6970</v>
      </c>
      <c r="B6974" s="15">
        <f>'CashSum 4'!G6</f>
        <v>0</v>
      </c>
      <c r="D6974" s="5" t="s">
        <v>676</v>
      </c>
    </row>
    <row r="6975" spans="1:4" x14ac:dyDescent="0.2">
      <c r="A6975">
        <v>6971</v>
      </c>
      <c r="B6975" s="15">
        <f>'CashSum 4'!H6</f>
        <v>0</v>
      </c>
      <c r="D6975" s="5" t="s">
        <v>676</v>
      </c>
    </row>
    <row r="6976" spans="1:4" x14ac:dyDescent="0.2">
      <c r="A6976">
        <v>6972</v>
      </c>
      <c r="B6976" s="15">
        <f>'CashSum 4'!H9</f>
        <v>0</v>
      </c>
      <c r="D6976" s="5" t="s">
        <v>676</v>
      </c>
    </row>
    <row r="6977" spans="1:4" x14ac:dyDescent="0.2">
      <c r="A6977">
        <v>6973</v>
      </c>
      <c r="B6977" s="15">
        <f>'CashSum 4'!K6</f>
        <v>0</v>
      </c>
      <c r="D6977" s="5" t="s">
        <v>676</v>
      </c>
    </row>
    <row r="6978" spans="1:4" x14ac:dyDescent="0.2">
      <c r="A6978">
        <v>6974</v>
      </c>
      <c r="B6978" s="15">
        <f>'CashSum 4'!K8</f>
        <v>0</v>
      </c>
      <c r="D6978" s="5" t="s">
        <v>676</v>
      </c>
    </row>
    <row r="6979" spans="1:4" x14ac:dyDescent="0.2">
      <c r="A6979">
        <v>6975</v>
      </c>
      <c r="B6979" s="15">
        <f>'CashSum 4'!K9</f>
        <v>0</v>
      </c>
      <c r="D6979" s="5" t="s">
        <v>676</v>
      </c>
    </row>
    <row r="6980" spans="1:4" x14ac:dyDescent="0.2">
      <c r="A6980">
        <v>6976</v>
      </c>
      <c r="B6980" s="15">
        <f>'CashSum 4'!K18</f>
        <v>0</v>
      </c>
      <c r="D6980" s="5" t="s">
        <v>676</v>
      </c>
    </row>
    <row r="6981" spans="1:4" x14ac:dyDescent="0.2">
      <c r="A6981">
        <v>6977</v>
      </c>
      <c r="B6981" s="15">
        <f>'EstExp 11-17'!E6</f>
        <v>0</v>
      </c>
      <c r="D6981" s="5" t="s">
        <v>680</v>
      </c>
    </row>
    <row r="6982" spans="1:4" x14ac:dyDescent="0.2">
      <c r="A6982">
        <v>6978</v>
      </c>
      <c r="B6982" s="15">
        <f>'EstExp 11-17'!K6</f>
        <v>0</v>
      </c>
      <c r="D6982" s="5" t="s">
        <v>690</v>
      </c>
    </row>
    <row r="6983" spans="1:4" x14ac:dyDescent="0.2">
      <c r="A6983">
        <v>6979</v>
      </c>
      <c r="B6983" s="15">
        <f>'EstRev 5-10'!C253</f>
        <v>0</v>
      </c>
      <c r="D6983" s="5" t="s">
        <v>693</v>
      </c>
    </row>
    <row r="6984" spans="1:4" x14ac:dyDescent="0.2">
      <c r="A6984">
        <v>6980</v>
      </c>
      <c r="B6984" s="15">
        <f>'EstRev 5-10'!D253</f>
        <v>0</v>
      </c>
      <c r="D6984" s="5" t="s">
        <v>694</v>
      </c>
    </row>
    <row r="6985" spans="1:4" x14ac:dyDescent="0.2">
      <c r="A6985">
        <v>6981</v>
      </c>
      <c r="B6985" s="15">
        <f>'EstRev 5-10'!E253</f>
        <v>0</v>
      </c>
      <c r="D6985" s="5" t="s">
        <v>695</v>
      </c>
    </row>
    <row r="6986" spans="1:4" x14ac:dyDescent="0.2">
      <c r="A6986">
        <v>6982</v>
      </c>
      <c r="B6986" s="15">
        <f>'EstRev 5-10'!F253</f>
        <v>0</v>
      </c>
      <c r="D6986" s="5" t="s">
        <v>696</v>
      </c>
    </row>
    <row r="6987" spans="1:4" x14ac:dyDescent="0.2">
      <c r="A6987">
        <v>6983</v>
      </c>
      <c r="B6987" s="15">
        <f>'EstRev 5-10'!G253</f>
        <v>0</v>
      </c>
      <c r="D6987" s="5" t="s">
        <v>697</v>
      </c>
    </row>
    <row r="6988" spans="1:4" x14ac:dyDescent="0.2">
      <c r="A6988">
        <v>6984</v>
      </c>
      <c r="B6988" s="15">
        <f>'EstRev 5-10'!H253</f>
        <v>0</v>
      </c>
      <c r="D6988" s="5" t="s">
        <v>698</v>
      </c>
    </row>
    <row r="6989" spans="1:4" x14ac:dyDescent="0.2">
      <c r="A6989">
        <v>6985</v>
      </c>
      <c r="B6989" s="15">
        <f>'EstRev 5-10'!J253</f>
        <v>0</v>
      </c>
      <c r="D6989" s="5" t="s">
        <v>699</v>
      </c>
    </row>
    <row r="6990" spans="1:4" x14ac:dyDescent="0.2">
      <c r="A6990">
        <v>6986</v>
      </c>
      <c r="B6990" s="15">
        <f>'EstRev 5-10'!K253</f>
        <v>0</v>
      </c>
      <c r="D6990" s="5" t="s">
        <v>700</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741</v>
      </c>
    </row>
    <row r="6995" spans="1:4" x14ac:dyDescent="0.2">
      <c r="A6995">
        <v>6991</v>
      </c>
      <c r="B6995" s="14">
        <f>'EstExp 11-17'!K157</f>
        <v>0</v>
      </c>
      <c r="D6995" s="5" t="s">
        <v>741</v>
      </c>
    </row>
    <row r="6996" spans="1:4" x14ac:dyDescent="0.2">
      <c r="A6996">
        <v>6992</v>
      </c>
      <c r="B6996" s="14">
        <f>'EstExp 11-17'!H158</f>
        <v>0</v>
      </c>
      <c r="D6996" s="5" t="s">
        <v>741</v>
      </c>
    </row>
    <row r="6997" spans="1:4" x14ac:dyDescent="0.2">
      <c r="A6997">
        <v>6993</v>
      </c>
      <c r="B6997" s="14">
        <f>'EstExp 11-17'!K158</f>
        <v>0</v>
      </c>
      <c r="D6997" s="5" t="s">
        <v>741</v>
      </c>
    </row>
    <row r="6998" spans="1:4" x14ac:dyDescent="0.2">
      <c r="A6998">
        <v>6994</v>
      </c>
    </row>
    <row r="6999" spans="1:4" x14ac:dyDescent="0.2">
      <c r="A6999">
        <v>6995</v>
      </c>
    </row>
    <row r="7000" spans="1:4" x14ac:dyDescent="0.2">
      <c r="A7000">
        <v>6996</v>
      </c>
      <c r="B7000" s="14">
        <f>'EstExp 11-17'!H159</f>
        <v>0</v>
      </c>
      <c r="D7000" s="5" t="s">
        <v>741</v>
      </c>
    </row>
    <row r="7001" spans="1:4" x14ac:dyDescent="0.2">
      <c r="A7001">
        <v>6997</v>
      </c>
      <c r="B7001" s="14">
        <f>'EstExp 11-17'!K159</f>
        <v>0</v>
      </c>
      <c r="D7001" s="5" t="s">
        <v>741</v>
      </c>
    </row>
    <row r="7002" spans="1:4" x14ac:dyDescent="0.2">
      <c r="A7002">
        <v>6998</v>
      </c>
      <c r="B7002" s="14">
        <f>'EstExp 11-17'!H160</f>
        <v>0</v>
      </c>
      <c r="D7002" s="5" t="s">
        <v>741</v>
      </c>
    </row>
    <row r="7003" spans="1:4" x14ac:dyDescent="0.2">
      <c r="A7003">
        <v>6999</v>
      </c>
      <c r="B7003" s="14">
        <f>'EstExp 11-17'!K160</f>
        <v>0</v>
      </c>
      <c r="D7003" s="5" t="s">
        <v>741</v>
      </c>
    </row>
    <row r="7004" spans="1:4" x14ac:dyDescent="0.2">
      <c r="A7004">
        <v>7000</v>
      </c>
      <c r="B7004" s="14">
        <f>'EstExp 11-17'!D282</f>
        <v>0</v>
      </c>
      <c r="D7004" s="5" t="s">
        <v>741</v>
      </c>
    </row>
    <row r="7005" spans="1:4" x14ac:dyDescent="0.2">
      <c r="A7005">
        <v>7001</v>
      </c>
      <c r="B7005" s="14">
        <f>'EstExp 11-17'!K282</f>
        <v>0</v>
      </c>
      <c r="D7005" s="5" t="s">
        <v>741</v>
      </c>
    </row>
    <row r="7006" spans="1:4" x14ac:dyDescent="0.2">
      <c r="A7006">
        <v>7002</v>
      </c>
      <c r="B7006" s="14">
        <f>'EstExp 11-17'!E306</f>
        <v>0</v>
      </c>
      <c r="D7006" s="5" t="s">
        <v>741</v>
      </c>
    </row>
    <row r="7007" spans="1:4" x14ac:dyDescent="0.2">
      <c r="A7007">
        <v>7003</v>
      </c>
      <c r="B7007" s="14">
        <f>'EstExp 11-17'!H306</f>
        <v>0</v>
      </c>
      <c r="D7007" s="5" t="s">
        <v>741</v>
      </c>
    </row>
    <row r="7008" spans="1:4" x14ac:dyDescent="0.2">
      <c r="A7008">
        <v>7004</v>
      </c>
      <c r="B7008" s="14">
        <f>'EstExp 11-17'!K306</f>
        <v>0</v>
      </c>
      <c r="D7008" s="5" t="s">
        <v>741</v>
      </c>
    </row>
    <row r="7009" spans="1:4" x14ac:dyDescent="0.2">
      <c r="A7009">
        <v>7005</v>
      </c>
      <c r="B7009" s="14">
        <f>'EstExp 11-17'!H332</f>
        <v>0</v>
      </c>
      <c r="D7009" s="5" t="s">
        <v>741</v>
      </c>
    </row>
    <row r="7010" spans="1:4" x14ac:dyDescent="0.2">
      <c r="A7010">
        <v>7006</v>
      </c>
      <c r="B7010" s="14">
        <f>'EstExp 11-17'!K332</f>
        <v>0</v>
      </c>
      <c r="D7010" s="5" t="s">
        <v>741</v>
      </c>
    </row>
    <row r="7011" spans="1:4" x14ac:dyDescent="0.2">
      <c r="A7011">
        <v>7007</v>
      </c>
      <c r="B7011" s="14">
        <f>'EstExp 11-17'!H333</f>
        <v>0</v>
      </c>
      <c r="D7011" s="5" t="s">
        <v>741</v>
      </c>
    </row>
    <row r="7012" spans="1:4" x14ac:dyDescent="0.2">
      <c r="A7012">
        <v>7008</v>
      </c>
      <c r="B7012" s="14">
        <f>'EstExp 11-17'!K333</f>
        <v>0</v>
      </c>
      <c r="D7012" s="5" t="s">
        <v>741</v>
      </c>
    </row>
    <row r="7013" spans="1:4" x14ac:dyDescent="0.2">
      <c r="A7013">
        <v>7009</v>
      </c>
      <c r="B7013" s="14">
        <f>'EstExp 11-17'!H334</f>
        <v>0</v>
      </c>
      <c r="D7013" s="5" t="s">
        <v>741</v>
      </c>
    </row>
    <row r="7014" spans="1:4" x14ac:dyDescent="0.2">
      <c r="A7014">
        <v>7010</v>
      </c>
      <c r="B7014" s="14">
        <f>'EstExp 11-17'!K334</f>
        <v>0</v>
      </c>
      <c r="D7014" s="5" t="s">
        <v>741</v>
      </c>
    </row>
    <row r="7015" spans="1:4" x14ac:dyDescent="0.2">
      <c r="A7015">
        <v>7011</v>
      </c>
      <c r="B7015" s="14">
        <f>'EstExp 11-17'!H354</f>
        <v>0</v>
      </c>
      <c r="D7015" s="5" t="s">
        <v>741</v>
      </c>
    </row>
    <row r="7016" spans="1:4" x14ac:dyDescent="0.2">
      <c r="A7016">
        <v>7012</v>
      </c>
      <c r="B7016" s="14">
        <f>'EstExp 11-17'!K354</f>
        <v>0</v>
      </c>
      <c r="D7016" s="5" t="s">
        <v>741</v>
      </c>
    </row>
    <row r="7017" spans="1:4" x14ac:dyDescent="0.2">
      <c r="A7017">
        <v>7013</v>
      </c>
      <c r="B7017" s="14">
        <f>'EstExp 11-17'!H355</f>
        <v>0</v>
      </c>
      <c r="D7017" s="5" t="s">
        <v>741</v>
      </c>
    </row>
    <row r="7018" spans="1:4" x14ac:dyDescent="0.2">
      <c r="A7018">
        <v>7014</v>
      </c>
      <c r="B7018" s="14">
        <f>'EstExp 11-17'!K355</f>
        <v>0</v>
      </c>
      <c r="D7018" s="5" t="s">
        <v>741</v>
      </c>
    </row>
    <row r="7019" spans="1:4" x14ac:dyDescent="0.2">
      <c r="A7019">
        <v>7015</v>
      </c>
      <c r="B7019" s="14">
        <f>'BudgetSum 2-3'!J16</f>
        <v>0</v>
      </c>
      <c r="D7019" s="5" t="s">
        <v>741</v>
      </c>
    </row>
    <row r="7020" spans="1:4" x14ac:dyDescent="0.2">
      <c r="A7020">
        <v>7016</v>
      </c>
      <c r="B7020" s="15">
        <f>'EstRev 5-10'!C119</f>
        <v>0</v>
      </c>
      <c r="D7020" s="5" t="s">
        <v>875</v>
      </c>
    </row>
    <row r="7021" spans="1:4" x14ac:dyDescent="0.2">
      <c r="A7021">
        <v>7017</v>
      </c>
      <c r="B7021" s="15">
        <f>'EstRev 5-10'!D119</f>
        <v>0</v>
      </c>
      <c r="D7021" s="5" t="s">
        <v>875</v>
      </c>
    </row>
    <row r="7022" spans="1:4" x14ac:dyDescent="0.2">
      <c r="A7022">
        <v>7018</v>
      </c>
      <c r="B7022" s="15">
        <f>'EstRev 5-10'!E119</f>
        <v>0</v>
      </c>
      <c r="D7022" s="5" t="s">
        <v>875</v>
      </c>
    </row>
    <row r="7023" spans="1:4" x14ac:dyDescent="0.2">
      <c r="A7023">
        <v>7019</v>
      </c>
      <c r="B7023" s="15">
        <f>'EstRev 5-10'!F119</f>
        <v>0</v>
      </c>
      <c r="D7023" s="5" t="s">
        <v>875</v>
      </c>
    </row>
    <row r="7024" spans="1:4" x14ac:dyDescent="0.2">
      <c r="A7024">
        <v>7020</v>
      </c>
      <c r="B7024" s="15">
        <f>'EstRev 5-10'!G119</f>
        <v>0</v>
      </c>
      <c r="D7024" s="5" t="s">
        <v>875</v>
      </c>
    </row>
    <row r="7025" spans="1:4" x14ac:dyDescent="0.2">
      <c r="A7025">
        <v>7021</v>
      </c>
      <c r="B7025" s="15">
        <f>'EstRev 5-10'!H119</f>
        <v>0</v>
      </c>
      <c r="D7025" s="5" t="s">
        <v>875</v>
      </c>
    </row>
    <row r="7026" spans="1:4" x14ac:dyDescent="0.2">
      <c r="A7026">
        <v>7022</v>
      </c>
      <c r="B7026" s="15">
        <f>'EstRev 5-10'!J119</f>
        <v>0</v>
      </c>
      <c r="D7026" s="5" t="s">
        <v>875</v>
      </c>
    </row>
    <row r="7027" spans="1:4" x14ac:dyDescent="0.2">
      <c r="A7027">
        <v>7023</v>
      </c>
      <c r="B7027" s="15">
        <f>'EstRev 5-10'!K119</f>
        <v>0</v>
      </c>
      <c r="D7027" s="5" t="s">
        <v>875</v>
      </c>
    </row>
    <row r="7028" spans="1:4" x14ac:dyDescent="0.2">
      <c r="A7028">
        <v>7024</v>
      </c>
      <c r="B7028" s="15">
        <f>'EstRev 5-10'!C260</f>
        <v>0</v>
      </c>
      <c r="D7028" s="5" t="s">
        <v>876</v>
      </c>
    </row>
    <row r="7029" spans="1:4" x14ac:dyDescent="0.2">
      <c r="A7029">
        <v>7025</v>
      </c>
      <c r="B7029" s="15">
        <f>'EstRev 5-10'!D260</f>
        <v>0</v>
      </c>
      <c r="D7029" s="5" t="s">
        <v>876</v>
      </c>
    </row>
    <row r="7030" spans="1:4" x14ac:dyDescent="0.2">
      <c r="A7030">
        <v>7026</v>
      </c>
      <c r="B7030" s="15">
        <f>'EstRev 5-10'!F260</f>
        <v>0</v>
      </c>
      <c r="D7030" s="5" t="s">
        <v>876</v>
      </c>
    </row>
    <row r="7031" spans="1:4" x14ac:dyDescent="0.2">
      <c r="A7031">
        <v>7027</v>
      </c>
      <c r="B7031" s="15">
        <f>'EstRev 5-10'!G260</f>
        <v>0</v>
      </c>
      <c r="D7031" s="5" t="s">
        <v>876</v>
      </c>
    </row>
    <row r="7032" spans="1:4" x14ac:dyDescent="0.2">
      <c r="A7032">
        <v>7028</v>
      </c>
      <c r="B7032" s="15">
        <f>'EstRev 5-10'!C261</f>
        <v>0</v>
      </c>
      <c r="D7032" s="5" t="s">
        <v>877</v>
      </c>
    </row>
    <row r="7033" spans="1:4" x14ac:dyDescent="0.2">
      <c r="A7033">
        <v>7029</v>
      </c>
      <c r="B7033" s="15">
        <f>'EstRev 5-10'!D261</f>
        <v>0</v>
      </c>
      <c r="D7033" s="5" t="s">
        <v>877</v>
      </c>
    </row>
    <row r="7034" spans="1:4" x14ac:dyDescent="0.2">
      <c r="A7034">
        <v>7030</v>
      </c>
      <c r="B7034" s="15">
        <f>'EstRev 5-10'!F261</f>
        <v>0</v>
      </c>
      <c r="D7034" s="5" t="s">
        <v>877</v>
      </c>
    </row>
    <row r="7035" spans="1:4" x14ac:dyDescent="0.2">
      <c r="A7035">
        <v>7031</v>
      </c>
      <c r="B7035" s="15">
        <f>'EstRev 5-10'!G261</f>
        <v>0</v>
      </c>
      <c r="D7035" s="5" t="s">
        <v>877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abSelected="1" zoomScale="125" zoomScaleNormal="125" workbookViewId="0">
      <selection activeCell="J22" sqref="J22"/>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15">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x14ac:dyDescent="0.2">
      <c r="A3" s="642" t="s">
        <v>890</v>
      </c>
      <c r="B3" s="492"/>
      <c r="C3" s="493">
        <v>190459</v>
      </c>
      <c r="D3" s="493">
        <v>270464</v>
      </c>
      <c r="E3" s="493">
        <v>71494</v>
      </c>
      <c r="F3" s="493">
        <v>394006</v>
      </c>
      <c r="G3" s="493">
        <v>231490</v>
      </c>
      <c r="H3" s="493">
        <v>82931</v>
      </c>
      <c r="I3" s="493">
        <v>352683</v>
      </c>
      <c r="J3" s="493">
        <v>79624</v>
      </c>
      <c r="K3" s="493">
        <v>213402</v>
      </c>
    </row>
    <row r="4" spans="1:11" s="498" customFormat="1" ht="18" customHeight="1" x14ac:dyDescent="0.2">
      <c r="A4" s="624" t="s">
        <v>274</v>
      </c>
      <c r="B4" s="625"/>
      <c r="C4" s="495"/>
      <c r="D4" s="495"/>
      <c r="E4" s="495"/>
      <c r="F4" s="495"/>
      <c r="G4" s="495"/>
      <c r="H4" s="495"/>
      <c r="I4" s="496"/>
      <c r="J4" s="496"/>
      <c r="K4" s="497"/>
    </row>
    <row r="5" spans="1:11" s="494" customFormat="1" ht="12.75" customHeight="1" x14ac:dyDescent="0.2">
      <c r="A5" s="626" t="s">
        <v>350</v>
      </c>
      <c r="B5" s="627">
        <v>1000</v>
      </c>
      <c r="C5" s="499">
        <f>'EstRev 5-10'!C109</f>
        <v>1487150</v>
      </c>
      <c r="D5" s="499">
        <f>'EstRev 5-10'!D109</f>
        <v>274800</v>
      </c>
      <c r="E5" s="499">
        <f>'EstRev 5-10'!E109</f>
        <v>358050</v>
      </c>
      <c r="F5" s="499">
        <f>'EstRev 5-10'!F109</f>
        <v>113600</v>
      </c>
      <c r="G5" s="499">
        <f>'EstRev 5-10'!G109</f>
        <v>202500</v>
      </c>
      <c r="H5" s="499">
        <f>'EstRev 5-10'!H109</f>
        <v>70000</v>
      </c>
      <c r="I5" s="499">
        <f>'EstRev 5-10'!I109</f>
        <v>28500</v>
      </c>
      <c r="J5" s="499">
        <f>'EstRev 5-10'!J109</f>
        <v>477000</v>
      </c>
      <c r="K5" s="499">
        <f>'EstRev 5-10'!K109</f>
        <v>800</v>
      </c>
    </row>
    <row r="6" spans="1:11" s="494" customFormat="1" ht="24" x14ac:dyDescent="0.2">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526</v>
      </c>
      <c r="B7" s="629">
        <v>3000</v>
      </c>
      <c r="C7" s="499">
        <f>'EstRev 5-10'!C169</f>
        <v>2760700</v>
      </c>
      <c r="D7" s="499">
        <f>'EstRev 5-10'!D169</f>
        <v>150000</v>
      </c>
      <c r="E7" s="499">
        <f>'EstRev 5-10'!E169</f>
        <v>0</v>
      </c>
      <c r="F7" s="499">
        <f>'EstRev 5-10'!F169</f>
        <v>280000</v>
      </c>
      <c r="G7" s="499">
        <f>'EstRev 5-10'!G169</f>
        <v>0</v>
      </c>
      <c r="H7" s="499">
        <f>'EstRev 5-10'!H169</f>
        <v>0</v>
      </c>
      <c r="I7" s="499">
        <f>'EstRev 5-10'!I169</f>
        <v>0</v>
      </c>
      <c r="J7" s="499">
        <f>'EstRev 5-10'!J169</f>
        <v>0</v>
      </c>
      <c r="K7" s="499">
        <f>'EstRev 5-10'!K169</f>
        <v>0</v>
      </c>
    </row>
    <row r="8" spans="1:11" s="502" customFormat="1" ht="12.75" customHeight="1" x14ac:dyDescent="0.2">
      <c r="A8" s="630" t="s">
        <v>527</v>
      </c>
      <c r="B8" s="631">
        <v>4000</v>
      </c>
      <c r="C8" s="501">
        <f>'EstRev 5-10'!C266</f>
        <v>387000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775</v>
      </c>
      <c r="B9" s="504"/>
      <c r="C9" s="505">
        <f>SUM(C5:C8)</f>
        <v>4634850</v>
      </c>
      <c r="D9" s="505">
        <f t="shared" ref="D9:K9" si="0">SUM(D5:D8)</f>
        <v>424800</v>
      </c>
      <c r="E9" s="505">
        <f t="shared" si="0"/>
        <v>358050</v>
      </c>
      <c r="F9" s="505">
        <f t="shared" si="0"/>
        <v>393600</v>
      </c>
      <c r="G9" s="505">
        <f t="shared" si="0"/>
        <v>202500</v>
      </c>
      <c r="H9" s="505">
        <f t="shared" si="0"/>
        <v>70000</v>
      </c>
      <c r="I9" s="505">
        <f t="shared" si="0"/>
        <v>28500</v>
      </c>
      <c r="J9" s="505">
        <f t="shared" si="0"/>
        <v>477000</v>
      </c>
      <c r="K9" s="505">
        <f t="shared" si="0"/>
        <v>800</v>
      </c>
    </row>
    <row r="10" spans="1:11" s="502" customFormat="1" ht="16.5" thickTop="1" thickBot="1" x14ac:dyDescent="0.25">
      <c r="A10" s="506" t="s">
        <v>776</v>
      </c>
      <c r="B10" s="507">
        <v>3998</v>
      </c>
      <c r="C10" s="508"/>
      <c r="D10" s="508"/>
      <c r="E10" s="508"/>
      <c r="F10" s="508"/>
      <c r="G10" s="508"/>
      <c r="H10" s="508"/>
      <c r="I10" s="509"/>
      <c r="J10" s="508"/>
      <c r="K10" s="508"/>
    </row>
    <row r="11" spans="1:11" s="502" customFormat="1" ht="12.75" customHeight="1" thickTop="1" thickBot="1" x14ac:dyDescent="0.25">
      <c r="A11" s="503" t="s">
        <v>525</v>
      </c>
      <c r="B11" s="510"/>
      <c r="C11" s="511">
        <f>SUM(C9:C10)</f>
        <v>4634850</v>
      </c>
      <c r="D11" s="511">
        <f t="shared" ref="D11:K11" si="1">SUM(D9:D10)</f>
        <v>424800</v>
      </c>
      <c r="E11" s="511">
        <f t="shared" si="1"/>
        <v>358050</v>
      </c>
      <c r="F11" s="511">
        <f t="shared" si="1"/>
        <v>393600</v>
      </c>
      <c r="G11" s="511">
        <f t="shared" si="1"/>
        <v>202500</v>
      </c>
      <c r="H11" s="511">
        <f t="shared" si="1"/>
        <v>70000</v>
      </c>
      <c r="I11" s="511">
        <f t="shared" si="1"/>
        <v>28500</v>
      </c>
      <c r="J11" s="511">
        <f t="shared" si="1"/>
        <v>477000</v>
      </c>
      <c r="K11" s="511">
        <f t="shared" si="1"/>
        <v>800</v>
      </c>
    </row>
    <row r="12" spans="1:11" ht="18" customHeight="1" thickTop="1" x14ac:dyDescent="0.2">
      <c r="A12" s="632" t="s">
        <v>304</v>
      </c>
      <c r="B12" s="633"/>
      <c r="C12" s="512"/>
      <c r="D12" s="512"/>
      <c r="E12" s="512"/>
      <c r="F12" s="512"/>
      <c r="G12" s="512"/>
      <c r="H12" s="512"/>
      <c r="I12" s="513"/>
      <c r="J12" s="513"/>
      <c r="K12" s="514"/>
    </row>
    <row r="13" spans="1:11" ht="12.75" customHeight="1" x14ac:dyDescent="0.2">
      <c r="A13" s="634" t="s">
        <v>285</v>
      </c>
      <c r="B13" s="635" t="s">
        <v>275</v>
      </c>
      <c r="C13" s="515">
        <f>'EstExp 11-17'!K33</f>
        <v>3525200</v>
      </c>
      <c r="D13" s="516"/>
      <c r="E13" s="516"/>
      <c r="F13" s="516"/>
      <c r="G13" s="517">
        <f>'EstExp 11-17'!K229</f>
        <v>84600</v>
      </c>
      <c r="H13" s="518"/>
      <c r="I13" s="516"/>
      <c r="J13" s="516"/>
      <c r="K13" s="516"/>
    </row>
    <row r="14" spans="1:11" ht="12.75" customHeight="1" x14ac:dyDescent="0.2">
      <c r="A14" s="630" t="s">
        <v>153</v>
      </c>
      <c r="B14" s="636">
        <v>2000</v>
      </c>
      <c r="C14" s="519">
        <f>'EstExp 11-17'!K74</f>
        <v>949950</v>
      </c>
      <c r="D14" s="501">
        <f>'EstExp 11-17'!K129</f>
        <v>424500</v>
      </c>
      <c r="E14" s="520"/>
      <c r="F14" s="501">
        <f>'EstExp 11-17'!K184</f>
        <v>388600</v>
      </c>
      <c r="G14" s="501">
        <f>'EstExp 11-17'!K279</f>
        <v>108600</v>
      </c>
      <c r="H14" s="501">
        <f>'EstExp 11-17'!K303</f>
        <v>70000</v>
      </c>
      <c r="I14" s="520"/>
      <c r="J14" s="501">
        <f>'EstExp 11-17'!K330</f>
        <v>447500</v>
      </c>
      <c r="K14" s="501">
        <f>'EstExp 11-17'!K352</f>
        <v>0</v>
      </c>
    </row>
    <row r="15" spans="1:11" ht="12.75" customHeight="1" x14ac:dyDescent="0.2">
      <c r="A15" s="630" t="s">
        <v>597</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
      <c r="A16" s="630" t="s">
        <v>60</v>
      </c>
      <c r="B16" s="636">
        <v>4000</v>
      </c>
      <c r="C16" s="519">
        <f>'EstExp 11-17'!K102</f>
        <v>200000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358000</v>
      </c>
      <c r="F17" s="501">
        <f>'EstExp 11-17'!K208</f>
        <v>0</v>
      </c>
      <c r="G17" s="501">
        <f>'EstExp 11-17'!K293</f>
        <v>0</v>
      </c>
      <c r="H17" s="521"/>
      <c r="I17" s="520"/>
      <c r="J17" s="501">
        <f>'EstExp 11-17'!K340</f>
        <v>0</v>
      </c>
      <c r="K17" s="501">
        <f>'EstExp 11-17'!K365</f>
        <v>0</v>
      </c>
    </row>
    <row r="18" spans="1:11" ht="12.75" customHeight="1" x14ac:dyDescent="0.2">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777</v>
      </c>
      <c r="B19" s="524"/>
      <c r="C19" s="525">
        <f t="shared" ref="C19:H19" si="2">SUM(C13:C18)</f>
        <v>4675150</v>
      </c>
      <c r="D19" s="525">
        <f t="shared" si="2"/>
        <v>424500</v>
      </c>
      <c r="E19" s="525">
        <f t="shared" si="2"/>
        <v>358000</v>
      </c>
      <c r="F19" s="525">
        <f t="shared" si="2"/>
        <v>388600</v>
      </c>
      <c r="G19" s="525">
        <f t="shared" si="2"/>
        <v>193200</v>
      </c>
      <c r="H19" s="525">
        <f t="shared" si="2"/>
        <v>70000</v>
      </c>
      <c r="I19" s="520"/>
      <c r="J19" s="505">
        <f>SUM(J13:J18)</f>
        <v>447500</v>
      </c>
      <c r="K19" s="525">
        <f>SUM(K13:K18)</f>
        <v>0</v>
      </c>
    </row>
    <row r="20" spans="1:11" ht="16.5" thickTop="1" thickBot="1" x14ac:dyDescent="0.25">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410</v>
      </c>
      <c r="B21" s="529"/>
      <c r="C21" s="528">
        <f t="shared" ref="C21:H21" si="4">SUM(C19:C20)</f>
        <v>4675150</v>
      </c>
      <c r="D21" s="528">
        <f t="shared" si="4"/>
        <v>424500</v>
      </c>
      <c r="E21" s="528">
        <f t="shared" si="4"/>
        <v>358000</v>
      </c>
      <c r="F21" s="528">
        <f t="shared" si="4"/>
        <v>388600</v>
      </c>
      <c r="G21" s="528">
        <f t="shared" si="4"/>
        <v>193200</v>
      </c>
      <c r="H21" s="528">
        <f t="shared" si="4"/>
        <v>70000</v>
      </c>
      <c r="I21" s="520"/>
      <c r="J21" s="528">
        <f>SUM(J19:J20)</f>
        <v>447500</v>
      </c>
      <c r="K21" s="528">
        <f>SUM(K19:K20)</f>
        <v>0</v>
      </c>
    </row>
    <row r="22" spans="1:11" ht="21.75" customHeight="1" thickTop="1" x14ac:dyDescent="0.2">
      <c r="A22" s="530" t="s">
        <v>528</v>
      </c>
      <c r="B22" s="531"/>
      <c r="C22" s="532">
        <f>C9-C19</f>
        <v>-40300</v>
      </c>
      <c r="D22" s="532">
        <f t="shared" ref="D22:K22" si="5">D9-D19</f>
        <v>300</v>
      </c>
      <c r="E22" s="532">
        <f t="shared" si="5"/>
        <v>50</v>
      </c>
      <c r="F22" s="532">
        <f t="shared" si="5"/>
        <v>5000</v>
      </c>
      <c r="G22" s="532">
        <f t="shared" si="5"/>
        <v>9300</v>
      </c>
      <c r="H22" s="532">
        <f t="shared" si="5"/>
        <v>0</v>
      </c>
      <c r="I22" s="532">
        <f t="shared" si="5"/>
        <v>28500</v>
      </c>
      <c r="J22" s="532">
        <f t="shared" si="5"/>
        <v>29500</v>
      </c>
      <c r="K22" s="532">
        <f t="shared" si="5"/>
        <v>800</v>
      </c>
    </row>
    <row r="23" spans="1:11" s="536" customFormat="1" ht="18" customHeight="1" x14ac:dyDescent="0.2">
      <c r="A23" s="638" t="s">
        <v>382</v>
      </c>
      <c r="B23" s="533"/>
      <c r="C23" s="534"/>
      <c r="D23" s="534"/>
      <c r="E23" s="534"/>
      <c r="F23" s="534"/>
      <c r="G23" s="534"/>
      <c r="H23" s="534"/>
      <c r="I23" s="534"/>
      <c r="J23" s="534"/>
      <c r="K23" s="535"/>
    </row>
    <row r="24" spans="1:11" ht="12.75" customHeight="1" x14ac:dyDescent="0.2">
      <c r="A24" s="639" t="s">
        <v>383</v>
      </c>
      <c r="B24" s="537"/>
      <c r="C24" s="538"/>
      <c r="D24" s="538"/>
      <c r="E24" s="538"/>
      <c r="F24" s="538"/>
      <c r="G24" s="538"/>
      <c r="H24" s="538"/>
      <c r="I24" s="538"/>
      <c r="J24" s="538"/>
      <c r="K24" s="538"/>
    </row>
    <row r="25" spans="1:11" ht="12.75" customHeight="1" x14ac:dyDescent="0.2">
      <c r="A25" s="640" t="s">
        <v>365</v>
      </c>
      <c r="B25" s="539"/>
      <c r="C25" s="538"/>
      <c r="D25" s="538"/>
      <c r="E25" s="538"/>
      <c r="F25" s="538"/>
      <c r="G25" s="538"/>
      <c r="H25" s="538"/>
      <c r="I25" s="538"/>
      <c r="J25" s="538"/>
      <c r="K25" s="538"/>
    </row>
    <row r="26" spans="1:11" ht="15" x14ac:dyDescent="0.2">
      <c r="A26" s="540" t="s">
        <v>779</v>
      </c>
      <c r="B26" s="541">
        <v>7110</v>
      </c>
      <c r="C26" s="542"/>
      <c r="D26" s="543"/>
      <c r="E26" s="543"/>
      <c r="F26" s="543"/>
      <c r="G26" s="543"/>
      <c r="H26" s="543"/>
      <c r="I26" s="543"/>
      <c r="J26" s="543"/>
      <c r="K26" s="543"/>
    </row>
    <row r="27" spans="1:11" ht="15" x14ac:dyDescent="0.2">
      <c r="A27" s="540" t="s">
        <v>780</v>
      </c>
      <c r="B27" s="541" t="s">
        <v>669</v>
      </c>
      <c r="C27" s="542"/>
      <c r="D27" s="544"/>
      <c r="E27" s="544"/>
      <c r="F27" s="544"/>
      <c r="G27" s="544"/>
      <c r="H27" s="544"/>
      <c r="I27" s="543"/>
      <c r="J27" s="544"/>
      <c r="K27" s="544"/>
    </row>
    <row r="28" spans="1:11" ht="12" x14ac:dyDescent="0.2">
      <c r="A28" s="540" t="s">
        <v>364</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367</v>
      </c>
      <c r="B30" s="547">
        <v>7140</v>
      </c>
      <c r="C30" s="542"/>
      <c r="D30" s="542"/>
      <c r="E30" s="550"/>
      <c r="F30" s="542"/>
      <c r="G30" s="542"/>
      <c r="H30" s="542"/>
      <c r="I30" s="542"/>
      <c r="J30" s="542"/>
      <c r="K30" s="542"/>
    </row>
    <row r="31" spans="1:11" ht="12" x14ac:dyDescent="0.2">
      <c r="A31" s="540" t="s">
        <v>369</v>
      </c>
      <c r="B31" s="541">
        <v>7150</v>
      </c>
      <c r="C31" s="538"/>
      <c r="D31" s="551">
        <f>H54</f>
        <v>0</v>
      </c>
      <c r="E31" s="552"/>
      <c r="F31" s="553"/>
      <c r="G31" s="538"/>
      <c r="H31" s="538"/>
      <c r="I31" s="538"/>
      <c r="J31" s="538"/>
      <c r="K31" s="538"/>
    </row>
    <row r="32" spans="1:11" ht="26.25" x14ac:dyDescent="0.2">
      <c r="A32" s="554" t="s">
        <v>859</v>
      </c>
      <c r="B32" s="201">
        <v>7160</v>
      </c>
      <c r="C32" s="538"/>
      <c r="D32" s="555">
        <f>K55</f>
        <v>0</v>
      </c>
      <c r="E32" s="556"/>
      <c r="F32" s="538"/>
      <c r="G32" s="538"/>
      <c r="H32" s="538"/>
      <c r="I32" s="538"/>
      <c r="J32" s="538"/>
      <c r="K32" s="538"/>
    </row>
    <row r="33" spans="1:11" ht="26.25" x14ac:dyDescent="0.2">
      <c r="A33" s="557" t="s">
        <v>781</v>
      </c>
      <c r="B33" s="201">
        <v>7170</v>
      </c>
      <c r="C33" s="538"/>
      <c r="D33" s="552"/>
      <c r="E33" s="555">
        <f>K56</f>
        <v>0</v>
      </c>
      <c r="F33" s="538"/>
      <c r="G33" s="538"/>
      <c r="H33" s="538"/>
      <c r="I33" s="538"/>
      <c r="J33" s="538"/>
      <c r="K33" s="538"/>
    </row>
    <row r="34" spans="1:11" ht="12.75" customHeight="1" x14ac:dyDescent="0.2">
      <c r="A34" s="558" t="s">
        <v>277</v>
      </c>
      <c r="B34" s="559"/>
      <c r="C34" s="543"/>
      <c r="D34" s="560"/>
      <c r="E34" s="561"/>
      <c r="F34" s="543"/>
      <c r="G34" s="543"/>
      <c r="H34" s="543"/>
      <c r="I34" s="543"/>
      <c r="J34" s="543"/>
      <c r="K34" s="543"/>
    </row>
    <row r="35" spans="1:11" ht="15" x14ac:dyDescent="0.2">
      <c r="A35" s="562" t="s">
        <v>782</v>
      </c>
      <c r="B35" s="563">
        <v>7210</v>
      </c>
      <c r="C35" s="544"/>
      <c r="D35" s="544"/>
      <c r="E35" s="544"/>
      <c r="F35" s="544"/>
      <c r="G35" s="543"/>
      <c r="H35" s="544"/>
      <c r="I35" s="544"/>
      <c r="J35" s="564"/>
      <c r="K35" s="544"/>
    </row>
    <row r="36" spans="1:11" ht="12" customHeight="1" x14ac:dyDescent="0.2">
      <c r="A36" s="562" t="s">
        <v>482</v>
      </c>
      <c r="B36" s="563">
        <v>7220</v>
      </c>
      <c r="C36" s="544"/>
      <c r="D36" s="544"/>
      <c r="E36" s="544"/>
      <c r="F36" s="544"/>
      <c r="G36" s="543"/>
      <c r="H36" s="544"/>
      <c r="I36" s="544"/>
      <c r="J36" s="564"/>
      <c r="K36" s="544"/>
    </row>
    <row r="37" spans="1:11" ht="12" customHeight="1" x14ac:dyDescent="0.2">
      <c r="A37" s="562" t="s">
        <v>477</v>
      </c>
      <c r="B37" s="563">
        <v>7230</v>
      </c>
      <c r="C37" s="544"/>
      <c r="D37" s="544"/>
      <c r="E37" s="544"/>
      <c r="F37" s="544"/>
      <c r="G37" s="543"/>
      <c r="H37" s="544"/>
      <c r="I37" s="544"/>
      <c r="J37" s="564"/>
      <c r="K37" s="544"/>
    </row>
    <row r="38" spans="1:11" ht="15" x14ac:dyDescent="0.2">
      <c r="A38" s="562" t="s">
        <v>783</v>
      </c>
      <c r="B38" s="565">
        <v>7300</v>
      </c>
      <c r="C38" s="544"/>
      <c r="D38" s="544"/>
      <c r="E38" s="564"/>
      <c r="F38" s="544"/>
      <c r="G38" s="544"/>
      <c r="H38" s="544"/>
      <c r="I38" s="543"/>
      <c r="J38" s="544"/>
      <c r="K38" s="544"/>
    </row>
    <row r="39" spans="1:11" ht="12" customHeight="1" x14ac:dyDescent="0.2">
      <c r="A39" s="562" t="s">
        <v>400</v>
      </c>
      <c r="B39" s="565">
        <v>7400</v>
      </c>
      <c r="C39" s="566"/>
      <c r="D39" s="566"/>
      <c r="E39" s="567">
        <f>SUM(C57:H60)</f>
        <v>0</v>
      </c>
      <c r="F39" s="568"/>
      <c r="G39" s="568"/>
      <c r="H39" s="568"/>
      <c r="I39" s="569"/>
      <c r="J39" s="543"/>
      <c r="K39" s="543"/>
    </row>
    <row r="40" spans="1:11" ht="12" customHeight="1" x14ac:dyDescent="0.2">
      <c r="A40" s="562" t="s">
        <v>479</v>
      </c>
      <c r="B40" s="570">
        <v>7500</v>
      </c>
      <c r="C40" s="571"/>
      <c r="D40" s="571"/>
      <c r="E40" s="567">
        <f>SUM(C61:H64)</f>
        <v>0</v>
      </c>
      <c r="F40" s="543"/>
      <c r="G40" s="543"/>
      <c r="H40" s="543"/>
      <c r="I40" s="543"/>
      <c r="J40" s="543"/>
      <c r="K40" s="543"/>
    </row>
    <row r="41" spans="1:11" ht="12" customHeight="1" x14ac:dyDescent="0.2">
      <c r="A41" s="562" t="s">
        <v>241</v>
      </c>
      <c r="B41" s="570">
        <v>7600</v>
      </c>
      <c r="C41" s="543"/>
      <c r="D41" s="543"/>
      <c r="E41" s="567">
        <f>SUM(C65:D68)</f>
        <v>0</v>
      </c>
      <c r="F41" s="543"/>
      <c r="G41" s="543"/>
      <c r="H41" s="543"/>
      <c r="I41" s="543"/>
      <c r="J41" s="543"/>
      <c r="K41" s="543"/>
    </row>
    <row r="42" spans="1:11" ht="12" customHeight="1" x14ac:dyDescent="0.2">
      <c r="A42" s="562" t="s">
        <v>480</v>
      </c>
      <c r="B42" s="570">
        <v>7700</v>
      </c>
      <c r="C42" s="543"/>
      <c r="D42" s="543"/>
      <c r="E42" s="567">
        <f>SUM(C69:D72)</f>
        <v>0</v>
      </c>
      <c r="F42" s="543"/>
      <c r="G42" s="543"/>
      <c r="H42" s="543"/>
      <c r="I42" s="543"/>
      <c r="J42" s="543"/>
      <c r="K42" s="543"/>
    </row>
    <row r="43" spans="1:11" ht="12" customHeight="1" x14ac:dyDescent="0.2">
      <c r="A43" s="562" t="s">
        <v>368</v>
      </c>
      <c r="B43" s="570">
        <v>7800</v>
      </c>
      <c r="C43" s="543"/>
      <c r="D43" s="543"/>
      <c r="E43" s="543"/>
      <c r="F43" s="543"/>
      <c r="G43" s="543"/>
      <c r="H43" s="567">
        <f>SUM(C73:D76)</f>
        <v>0</v>
      </c>
      <c r="I43" s="543"/>
      <c r="J43" s="543"/>
      <c r="K43" s="543"/>
    </row>
    <row r="44" spans="1:11" ht="12" customHeight="1" x14ac:dyDescent="0.2">
      <c r="A44" s="572" t="s">
        <v>478</v>
      </c>
      <c r="B44" s="570">
        <v>7900</v>
      </c>
      <c r="C44" s="564"/>
      <c r="D44" s="564"/>
      <c r="E44" s="564"/>
      <c r="F44" s="564"/>
      <c r="G44" s="564"/>
      <c r="H44" s="564"/>
      <c r="I44" s="543"/>
      <c r="J44" s="543"/>
      <c r="K44" s="564"/>
    </row>
    <row r="45" spans="1:11" ht="12" customHeight="1" x14ac:dyDescent="0.2">
      <c r="A45" s="562" t="s">
        <v>428</v>
      </c>
      <c r="B45" s="570">
        <v>7990</v>
      </c>
      <c r="C45" s="544"/>
      <c r="D45" s="544"/>
      <c r="E45" s="544"/>
      <c r="F45" s="544"/>
      <c r="G45" s="544"/>
      <c r="H45" s="544"/>
      <c r="I45" s="544"/>
      <c r="J45" s="544"/>
      <c r="K45" s="544"/>
    </row>
    <row r="46" spans="1:11" ht="14.25" customHeight="1" thickBot="1" x14ac:dyDescent="0.25">
      <c r="A46" s="573" t="s">
        <v>784</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384</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366</v>
      </c>
      <c r="B49" s="582"/>
      <c r="C49" s="581"/>
      <c r="D49" s="583"/>
      <c r="E49" s="581"/>
      <c r="F49" s="581"/>
      <c r="G49" s="581"/>
      <c r="H49" s="578"/>
      <c r="I49" s="581"/>
      <c r="J49" s="578"/>
      <c r="K49" s="581"/>
    </row>
    <row r="50" spans="1:11" ht="15" x14ac:dyDescent="0.2">
      <c r="A50" s="584" t="s">
        <v>785</v>
      </c>
      <c r="B50" s="292" t="s">
        <v>132</v>
      </c>
      <c r="C50" s="581"/>
      <c r="D50" s="581"/>
      <c r="E50" s="581"/>
      <c r="F50" s="581"/>
      <c r="G50" s="581"/>
      <c r="H50" s="578"/>
      <c r="I50" s="567">
        <f>SUM(C26,C27,D27,E27,F27,G27,H27,J27,K27)</f>
        <v>0</v>
      </c>
      <c r="J50" s="578"/>
      <c r="K50" s="581"/>
    </row>
    <row r="51" spans="1:11" ht="12" x14ac:dyDescent="0.2">
      <c r="A51" s="585" t="s">
        <v>364</v>
      </c>
      <c r="B51" s="586" t="s">
        <v>133</v>
      </c>
      <c r="C51" s="581"/>
      <c r="D51" s="581"/>
      <c r="E51" s="581"/>
      <c r="F51" s="581"/>
      <c r="G51" s="581"/>
      <c r="H51" s="578"/>
      <c r="I51" s="587">
        <f>SUM(C28:K28)</f>
        <v>0</v>
      </c>
      <c r="J51" s="578"/>
      <c r="K51" s="581"/>
    </row>
    <row r="52" spans="1:11" ht="12" x14ac:dyDescent="0.2">
      <c r="A52" s="588" t="s">
        <v>98</v>
      </c>
      <c r="B52" s="287" t="s">
        <v>301</v>
      </c>
      <c r="C52" s="589"/>
      <c r="D52" s="589"/>
      <c r="E52" s="581"/>
      <c r="F52" s="589"/>
      <c r="G52" s="581"/>
      <c r="H52" s="578"/>
      <c r="I52" s="590"/>
      <c r="J52" s="578"/>
      <c r="K52" s="581"/>
    </row>
    <row r="53" spans="1:11" ht="15" x14ac:dyDescent="0.2">
      <c r="A53" s="588" t="s">
        <v>786</v>
      </c>
      <c r="B53" s="591" t="s">
        <v>302</v>
      </c>
      <c r="C53" s="592"/>
      <c r="D53" s="592"/>
      <c r="E53" s="592"/>
      <c r="F53" s="592"/>
      <c r="G53" s="592"/>
      <c r="H53" s="592"/>
      <c r="I53" s="581"/>
      <c r="J53" s="592"/>
      <c r="K53" s="581"/>
    </row>
    <row r="54" spans="1:11" ht="12" x14ac:dyDescent="0.2">
      <c r="A54" s="572" t="s">
        <v>369</v>
      </c>
      <c r="B54" s="593" t="s">
        <v>72</v>
      </c>
      <c r="C54" s="581"/>
      <c r="D54" s="581"/>
      <c r="E54" s="581"/>
      <c r="F54" s="581"/>
      <c r="G54" s="581"/>
      <c r="H54" s="592"/>
      <c r="I54" s="581"/>
      <c r="J54" s="578"/>
      <c r="K54" s="594"/>
    </row>
    <row r="55" spans="1:11" ht="26.25" x14ac:dyDescent="0.2">
      <c r="A55" s="554" t="s">
        <v>858</v>
      </c>
      <c r="B55" s="593" t="s">
        <v>73</v>
      </c>
      <c r="C55" s="581"/>
      <c r="D55" s="581"/>
      <c r="E55" s="581"/>
      <c r="F55" s="581"/>
      <c r="G55" s="581"/>
      <c r="H55" s="578"/>
      <c r="I55" s="581"/>
      <c r="J55" s="578"/>
      <c r="K55" s="595"/>
    </row>
    <row r="56" spans="1:11" ht="26.25" x14ac:dyDescent="0.2">
      <c r="A56" s="557" t="s">
        <v>860</v>
      </c>
      <c r="B56" s="593" t="s">
        <v>74</v>
      </c>
      <c r="C56" s="581"/>
      <c r="D56" s="581"/>
      <c r="E56" s="581"/>
      <c r="F56" s="581"/>
      <c r="G56" s="581"/>
      <c r="H56" s="578"/>
      <c r="I56" s="581"/>
      <c r="J56" s="578"/>
      <c r="K56" s="595"/>
    </row>
    <row r="57" spans="1:11" ht="12" x14ac:dyDescent="0.2">
      <c r="A57" s="596" t="s">
        <v>624</v>
      </c>
      <c r="B57" s="593" t="s">
        <v>633</v>
      </c>
      <c r="C57" s="592"/>
      <c r="D57" s="592"/>
      <c r="E57" s="581"/>
      <c r="F57" s="581"/>
      <c r="G57" s="581"/>
      <c r="H57" s="592"/>
      <c r="I57" s="581"/>
      <c r="J57" s="578"/>
      <c r="K57" s="581"/>
    </row>
    <row r="58" spans="1:11" ht="12" x14ac:dyDescent="0.2">
      <c r="A58" s="597" t="s">
        <v>625</v>
      </c>
      <c r="B58" s="593" t="s">
        <v>634</v>
      </c>
      <c r="C58" s="592"/>
      <c r="D58" s="592"/>
      <c r="E58" s="581"/>
      <c r="F58" s="581"/>
      <c r="G58" s="581"/>
      <c r="H58" s="592"/>
      <c r="I58" s="581"/>
      <c r="J58" s="578"/>
      <c r="K58" s="581"/>
    </row>
    <row r="59" spans="1:11" ht="12" x14ac:dyDescent="0.2">
      <c r="A59" s="598" t="s">
        <v>626</v>
      </c>
      <c r="B59" s="593" t="s">
        <v>635</v>
      </c>
      <c r="C59" s="592"/>
      <c r="D59" s="592"/>
      <c r="E59" s="581"/>
      <c r="F59" s="581"/>
      <c r="G59" s="581"/>
      <c r="H59" s="592"/>
      <c r="I59" s="581"/>
      <c r="J59" s="578"/>
      <c r="K59" s="581"/>
    </row>
    <row r="60" spans="1:11" ht="12" x14ac:dyDescent="0.2">
      <c r="A60" s="597" t="s">
        <v>627</v>
      </c>
      <c r="B60" s="593" t="s">
        <v>636</v>
      </c>
      <c r="C60" s="592"/>
      <c r="D60" s="592"/>
      <c r="E60" s="581"/>
      <c r="F60" s="581"/>
      <c r="G60" s="581"/>
      <c r="H60" s="592"/>
      <c r="I60" s="581"/>
      <c r="J60" s="578"/>
      <c r="K60" s="581"/>
    </row>
    <row r="61" spans="1:11" ht="12" x14ac:dyDescent="0.2">
      <c r="A61" s="598" t="s">
        <v>628</v>
      </c>
      <c r="B61" s="593" t="s">
        <v>637</v>
      </c>
      <c r="C61" s="592"/>
      <c r="D61" s="592"/>
      <c r="E61" s="581"/>
      <c r="F61" s="581"/>
      <c r="G61" s="581"/>
      <c r="H61" s="592"/>
      <c r="I61" s="581"/>
      <c r="J61" s="578"/>
      <c r="K61" s="581"/>
    </row>
    <row r="62" spans="1:11" ht="12" x14ac:dyDescent="0.2">
      <c r="A62" s="599" t="s">
        <v>629</v>
      </c>
      <c r="B62" s="593" t="s">
        <v>638</v>
      </c>
      <c r="C62" s="592"/>
      <c r="D62" s="592"/>
      <c r="E62" s="581"/>
      <c r="F62" s="581"/>
      <c r="G62" s="581"/>
      <c r="H62" s="592"/>
      <c r="I62" s="581"/>
      <c r="J62" s="578"/>
      <c r="K62" s="581"/>
    </row>
    <row r="63" spans="1:11" ht="12" x14ac:dyDescent="0.2">
      <c r="A63" s="598" t="s">
        <v>630</v>
      </c>
      <c r="B63" s="593" t="s">
        <v>639</v>
      </c>
      <c r="C63" s="592"/>
      <c r="D63" s="592"/>
      <c r="E63" s="581"/>
      <c r="F63" s="581"/>
      <c r="G63" s="581"/>
      <c r="H63" s="592"/>
      <c r="I63" s="581"/>
      <c r="J63" s="578"/>
      <c r="K63" s="581"/>
    </row>
    <row r="64" spans="1:11" ht="12" x14ac:dyDescent="0.2">
      <c r="A64" s="597" t="s">
        <v>631</v>
      </c>
      <c r="B64" s="593" t="s">
        <v>640</v>
      </c>
      <c r="C64" s="592"/>
      <c r="D64" s="592"/>
      <c r="E64" s="581"/>
      <c r="F64" s="581"/>
      <c r="G64" s="581"/>
      <c r="H64" s="592"/>
      <c r="I64" s="581"/>
      <c r="J64" s="578"/>
      <c r="K64" s="581"/>
    </row>
    <row r="65" spans="1:11" ht="12" x14ac:dyDescent="0.2">
      <c r="A65" s="598" t="s">
        <v>632</v>
      </c>
      <c r="B65" s="593" t="s">
        <v>641</v>
      </c>
      <c r="C65" s="592"/>
      <c r="D65" s="592"/>
      <c r="E65" s="581"/>
      <c r="F65" s="581"/>
      <c r="G65" s="581"/>
      <c r="H65" s="578"/>
      <c r="I65" s="581"/>
      <c r="J65" s="578"/>
      <c r="K65" s="581"/>
    </row>
    <row r="66" spans="1:11" ht="12" x14ac:dyDescent="0.2">
      <c r="A66" s="597" t="s">
        <v>653</v>
      </c>
      <c r="B66" s="593" t="s">
        <v>642</v>
      </c>
      <c r="C66" s="592"/>
      <c r="D66" s="592"/>
      <c r="E66" s="581"/>
      <c r="F66" s="581"/>
      <c r="G66" s="581"/>
      <c r="H66" s="578"/>
      <c r="I66" s="581"/>
      <c r="J66" s="578"/>
      <c r="K66" s="581"/>
    </row>
    <row r="67" spans="1:11" ht="12" x14ac:dyDescent="0.2">
      <c r="A67" s="598" t="s">
        <v>654</v>
      </c>
      <c r="B67" s="593" t="s">
        <v>643</v>
      </c>
      <c r="C67" s="592"/>
      <c r="D67" s="592"/>
      <c r="E67" s="581"/>
      <c r="F67" s="581"/>
      <c r="G67" s="581"/>
      <c r="H67" s="578"/>
      <c r="I67" s="581"/>
      <c r="J67" s="578"/>
      <c r="K67" s="581"/>
    </row>
    <row r="68" spans="1:11" ht="12" x14ac:dyDescent="0.2">
      <c r="A68" s="597" t="s">
        <v>655</v>
      </c>
      <c r="B68" s="593" t="s">
        <v>644</v>
      </c>
      <c r="C68" s="592"/>
      <c r="D68" s="592"/>
      <c r="E68" s="581"/>
      <c r="F68" s="581"/>
      <c r="G68" s="581"/>
      <c r="H68" s="578"/>
      <c r="I68" s="581"/>
      <c r="J68" s="578"/>
      <c r="K68" s="581"/>
    </row>
    <row r="69" spans="1:11" ht="12" x14ac:dyDescent="0.2">
      <c r="A69" s="598" t="s">
        <v>656</v>
      </c>
      <c r="B69" s="593" t="s">
        <v>645</v>
      </c>
      <c r="C69" s="592"/>
      <c r="D69" s="592"/>
      <c r="E69" s="581"/>
      <c r="F69" s="581"/>
      <c r="G69" s="581"/>
      <c r="H69" s="578"/>
      <c r="I69" s="581"/>
      <c r="J69" s="578"/>
      <c r="K69" s="581"/>
    </row>
    <row r="70" spans="1:11" ht="12" x14ac:dyDescent="0.2">
      <c r="A70" s="597" t="s">
        <v>657</v>
      </c>
      <c r="B70" s="593" t="s">
        <v>646</v>
      </c>
      <c r="C70" s="592"/>
      <c r="D70" s="592"/>
      <c r="E70" s="581"/>
      <c r="F70" s="581"/>
      <c r="G70" s="581"/>
      <c r="H70" s="578"/>
      <c r="I70" s="581"/>
      <c r="J70" s="578"/>
      <c r="K70" s="581"/>
    </row>
    <row r="71" spans="1:11" ht="12" x14ac:dyDescent="0.2">
      <c r="A71" s="599" t="s">
        <v>658</v>
      </c>
      <c r="B71" s="593" t="s">
        <v>647</v>
      </c>
      <c r="C71" s="592"/>
      <c r="D71" s="592"/>
      <c r="E71" s="581"/>
      <c r="F71" s="581"/>
      <c r="G71" s="581"/>
      <c r="H71" s="578"/>
      <c r="I71" s="581"/>
      <c r="J71" s="578"/>
      <c r="K71" s="581"/>
    </row>
    <row r="72" spans="1:11" ht="12" x14ac:dyDescent="0.2">
      <c r="A72" s="597" t="s">
        <v>659</v>
      </c>
      <c r="B72" s="593" t="s">
        <v>648</v>
      </c>
      <c r="C72" s="592"/>
      <c r="D72" s="592"/>
      <c r="E72" s="581"/>
      <c r="F72" s="581"/>
      <c r="G72" s="581"/>
      <c r="H72" s="578"/>
      <c r="I72" s="581"/>
      <c r="J72" s="578"/>
      <c r="K72" s="581"/>
    </row>
    <row r="73" spans="1:11" ht="12" x14ac:dyDescent="0.2">
      <c r="A73" s="598" t="s">
        <v>660</v>
      </c>
      <c r="B73" s="593" t="s">
        <v>649</v>
      </c>
      <c r="C73" s="592"/>
      <c r="D73" s="592"/>
      <c r="E73" s="581"/>
      <c r="F73" s="581"/>
      <c r="G73" s="581"/>
      <c r="H73" s="578"/>
      <c r="I73" s="581"/>
      <c r="J73" s="578"/>
      <c r="K73" s="581"/>
    </row>
    <row r="74" spans="1:11" ht="12" x14ac:dyDescent="0.2">
      <c r="A74" s="598" t="s">
        <v>661</v>
      </c>
      <c r="B74" s="593" t="s">
        <v>650</v>
      </c>
      <c r="C74" s="592"/>
      <c r="D74" s="592"/>
      <c r="E74" s="581"/>
      <c r="F74" s="581"/>
      <c r="G74" s="581"/>
      <c r="H74" s="578"/>
      <c r="I74" s="581"/>
      <c r="J74" s="578"/>
      <c r="K74" s="581"/>
    </row>
    <row r="75" spans="1:11" ht="12" x14ac:dyDescent="0.2">
      <c r="A75" s="598" t="s">
        <v>662</v>
      </c>
      <c r="B75" s="593" t="s">
        <v>651</v>
      </c>
      <c r="C75" s="592"/>
      <c r="D75" s="592"/>
      <c r="E75" s="581"/>
      <c r="F75" s="581"/>
      <c r="G75" s="581"/>
      <c r="H75" s="578"/>
      <c r="I75" s="581"/>
      <c r="J75" s="578"/>
      <c r="K75" s="581"/>
    </row>
    <row r="76" spans="1:11" ht="12" x14ac:dyDescent="0.2">
      <c r="A76" s="598" t="s">
        <v>663</v>
      </c>
      <c r="B76" s="593" t="s">
        <v>652</v>
      </c>
      <c r="C76" s="592"/>
      <c r="D76" s="592"/>
      <c r="E76" s="581"/>
      <c r="F76" s="581"/>
      <c r="G76" s="581"/>
      <c r="H76" s="578"/>
      <c r="I76" s="581"/>
      <c r="J76" s="578"/>
      <c r="K76" s="581"/>
    </row>
    <row r="77" spans="1:11" ht="12" x14ac:dyDescent="0.2">
      <c r="A77" s="572" t="s">
        <v>48</v>
      </c>
      <c r="B77" s="593" t="s">
        <v>430</v>
      </c>
      <c r="C77" s="592"/>
      <c r="D77" s="592"/>
      <c r="E77" s="581"/>
      <c r="F77" s="592"/>
      <c r="G77" s="592"/>
      <c r="H77" s="592"/>
      <c r="I77" s="594"/>
      <c r="J77" s="578"/>
      <c r="K77" s="592"/>
    </row>
    <row r="78" spans="1:11" ht="12" x14ac:dyDescent="0.2">
      <c r="A78" s="588" t="s">
        <v>431</v>
      </c>
      <c r="B78" s="287" t="s">
        <v>429</v>
      </c>
      <c r="C78" s="592"/>
      <c r="D78" s="592"/>
      <c r="E78" s="592"/>
      <c r="F78" s="595"/>
      <c r="G78" s="595"/>
      <c r="H78" s="595"/>
      <c r="I78" s="592"/>
      <c r="J78" s="592"/>
      <c r="K78" s="592"/>
    </row>
    <row r="79" spans="1:11" ht="15.75" thickBot="1" x14ac:dyDescent="0.25">
      <c r="A79" s="600" t="s">
        <v>787</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385</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x14ac:dyDescent="0.25">
      <c r="A81" s="606" t="s">
        <v>891</v>
      </c>
      <c r="B81" s="607"/>
      <c r="C81" s="605">
        <f t="shared" ref="C81:K81" si="9">C3+C22+C80</f>
        <v>150159</v>
      </c>
      <c r="D81" s="605">
        <f t="shared" si="9"/>
        <v>270764</v>
      </c>
      <c r="E81" s="605">
        <f t="shared" si="9"/>
        <v>71544</v>
      </c>
      <c r="F81" s="605">
        <f t="shared" si="9"/>
        <v>399006</v>
      </c>
      <c r="G81" s="605">
        <f t="shared" si="9"/>
        <v>240790</v>
      </c>
      <c r="H81" s="605">
        <f t="shared" si="9"/>
        <v>82931</v>
      </c>
      <c r="I81" s="605">
        <f t="shared" si="9"/>
        <v>381183</v>
      </c>
      <c r="J81" s="605">
        <f t="shared" si="9"/>
        <v>109124</v>
      </c>
      <c r="K81" s="605">
        <f t="shared" si="9"/>
        <v>214202</v>
      </c>
    </row>
    <row r="82" spans="1:14" ht="21" customHeight="1" thickTop="1" x14ac:dyDescent="0.15"/>
    <row r="83" spans="1:14" ht="12" x14ac:dyDescent="0.15">
      <c r="A83" s="610" t="s">
        <v>446</v>
      </c>
      <c r="B83" s="611"/>
      <c r="C83" s="611"/>
      <c r="D83" s="611"/>
      <c r="E83" s="611"/>
      <c r="F83" s="611"/>
      <c r="G83" s="611"/>
      <c r="H83" s="611"/>
      <c r="I83" s="611"/>
      <c r="J83" s="611"/>
      <c r="K83" s="611"/>
      <c r="L83" s="611"/>
      <c r="M83" s="609"/>
      <c r="N83" s="609"/>
    </row>
    <row r="84" spans="1:14" ht="12" x14ac:dyDescent="0.15">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15">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2">
      <c r="A86" s="620" t="s">
        <v>361</v>
      </c>
      <c r="B86" s="621"/>
      <c r="C86" s="622"/>
      <c r="D86" s="622"/>
      <c r="E86" s="623"/>
      <c r="F86" s="622"/>
      <c r="G86" s="623"/>
      <c r="H86" s="622"/>
      <c r="I86" s="623"/>
      <c r="J86" s="622"/>
      <c r="K86" s="622"/>
      <c r="L86" s="622"/>
    </row>
    <row r="87" spans="1:14" ht="12" x14ac:dyDescent="0.15">
      <c r="A87" s="645" t="s">
        <v>465</v>
      </c>
      <c r="B87" s="643">
        <v>100</v>
      </c>
      <c r="C87" s="647">
        <f>'EstExp 11-17'!C114</f>
        <v>3199000</v>
      </c>
      <c r="D87" s="647">
        <f>'EstExp 11-17'!C151</f>
        <v>180000</v>
      </c>
      <c r="E87" s="648"/>
      <c r="F87" s="647">
        <f>'EstExp 11-17'!C210</f>
        <v>168000</v>
      </c>
      <c r="G87" s="649"/>
      <c r="H87" s="647">
        <f>'EstExp 11-17'!C312</f>
        <v>0</v>
      </c>
      <c r="I87" s="648"/>
      <c r="J87" s="647">
        <f>'EstExp 11-17'!C342</f>
        <v>310000</v>
      </c>
      <c r="K87" s="647">
        <f>'EstExp 11-17'!C367</f>
        <v>0</v>
      </c>
      <c r="L87" s="650">
        <f t="shared" ref="L87:L95" si="10">SUM(C87:K87)</f>
        <v>3857000</v>
      </c>
    </row>
    <row r="88" spans="1:14" ht="12" x14ac:dyDescent="0.15">
      <c r="A88" s="645" t="s">
        <v>466</v>
      </c>
      <c r="B88" s="643">
        <v>200</v>
      </c>
      <c r="C88" s="647">
        <f>'EstExp 11-17'!D114</f>
        <v>720000</v>
      </c>
      <c r="D88" s="647">
        <f>'EstExp 11-17'!D151</f>
        <v>28000</v>
      </c>
      <c r="E88" s="649"/>
      <c r="F88" s="647">
        <f>'EstExp 11-17'!D210</f>
        <v>16000</v>
      </c>
      <c r="G88" s="647">
        <f>'EstExp 11-17'!D295</f>
        <v>193200</v>
      </c>
      <c r="H88" s="647">
        <f>'EstExp 11-17'!D312</f>
        <v>0</v>
      </c>
      <c r="I88" s="648"/>
      <c r="J88" s="647">
        <f>'EstExp 11-17'!D342</f>
        <v>0</v>
      </c>
      <c r="K88" s="647">
        <f>'EstExp 11-17'!D367</f>
        <v>0</v>
      </c>
      <c r="L88" s="650">
        <f t="shared" si="10"/>
        <v>957200</v>
      </c>
    </row>
    <row r="89" spans="1:14" ht="12" x14ac:dyDescent="0.15">
      <c r="A89" s="645" t="s">
        <v>467</v>
      </c>
      <c r="B89" s="643">
        <v>300</v>
      </c>
      <c r="C89" s="647">
        <f>'EstExp 11-17'!E114</f>
        <v>350200</v>
      </c>
      <c r="D89" s="647">
        <f>'EstExp 11-17'!E151</f>
        <v>75000</v>
      </c>
      <c r="E89" s="647">
        <f>'EstExp 11-17'!E174</f>
        <v>0</v>
      </c>
      <c r="F89" s="647">
        <f>'EstExp 11-17'!E210</f>
        <v>155000</v>
      </c>
      <c r="G89" s="651"/>
      <c r="H89" s="647">
        <f>'EstExp 11-17'!E312</f>
        <v>0</v>
      </c>
      <c r="I89" s="648"/>
      <c r="J89" s="647">
        <f>'EstExp 11-17'!E342</f>
        <v>129000</v>
      </c>
      <c r="K89" s="647">
        <f>'EstExp 11-17'!E367</f>
        <v>0</v>
      </c>
      <c r="L89" s="650">
        <f t="shared" si="10"/>
        <v>709200</v>
      </c>
    </row>
    <row r="90" spans="1:14" ht="12" x14ac:dyDescent="0.15">
      <c r="A90" s="645" t="s">
        <v>468</v>
      </c>
      <c r="B90" s="643">
        <v>400</v>
      </c>
      <c r="C90" s="647">
        <f>'EstExp 11-17'!F114</f>
        <v>272750</v>
      </c>
      <c r="D90" s="647">
        <f>'EstExp 11-17'!F151</f>
        <v>117000</v>
      </c>
      <c r="E90" s="651"/>
      <c r="F90" s="647">
        <f>'EstExp 11-17'!F210</f>
        <v>41000</v>
      </c>
      <c r="G90" s="648"/>
      <c r="H90" s="647">
        <f>'EstExp 11-17'!F312</f>
        <v>0</v>
      </c>
      <c r="I90" s="648"/>
      <c r="J90" s="647">
        <f>'EstExp 11-17'!F342</f>
        <v>500</v>
      </c>
      <c r="K90" s="647">
        <f>'EstExp 11-17'!F367</f>
        <v>0</v>
      </c>
      <c r="L90" s="650">
        <f t="shared" si="10"/>
        <v>431250</v>
      </c>
    </row>
    <row r="91" spans="1:14" ht="12" x14ac:dyDescent="0.15">
      <c r="A91" s="645" t="s">
        <v>469</v>
      </c>
      <c r="B91" s="643">
        <v>500</v>
      </c>
      <c r="C91" s="647">
        <f>'EstExp 11-17'!G114</f>
        <v>53200</v>
      </c>
      <c r="D91" s="647">
        <f>'EstExp 11-17'!G151</f>
        <v>24500</v>
      </c>
      <c r="E91" s="649"/>
      <c r="F91" s="647">
        <f>'EstExp 11-17'!G210</f>
        <v>8600</v>
      </c>
      <c r="G91" s="649"/>
      <c r="H91" s="647">
        <f>'EstExp 11-17'!G312</f>
        <v>0</v>
      </c>
      <c r="I91" s="648"/>
      <c r="J91" s="647">
        <f>'EstExp 11-17'!G342</f>
        <v>8000</v>
      </c>
      <c r="K91" s="647">
        <f>'EstExp 11-17'!G367</f>
        <v>0</v>
      </c>
      <c r="L91" s="650">
        <f t="shared" si="10"/>
        <v>94300</v>
      </c>
    </row>
    <row r="92" spans="1:14" ht="12" x14ac:dyDescent="0.15">
      <c r="A92" s="645" t="s">
        <v>470</v>
      </c>
      <c r="B92" s="643">
        <v>600</v>
      </c>
      <c r="C92" s="647">
        <f>'EstExp 11-17'!H114</f>
        <v>80000</v>
      </c>
      <c r="D92" s="647">
        <f>'EstExp 11-17'!H151</f>
        <v>0</v>
      </c>
      <c r="E92" s="647">
        <f>'EstExp 11-17'!H174</f>
        <v>358000</v>
      </c>
      <c r="F92" s="647">
        <f>'EstExp 11-17'!H210</f>
        <v>0</v>
      </c>
      <c r="G92" s="647">
        <f>'EstExp 11-17'!H295</f>
        <v>0</v>
      </c>
      <c r="H92" s="647">
        <f>'EstExp 11-17'!H312</f>
        <v>70000</v>
      </c>
      <c r="I92" s="648"/>
      <c r="J92" s="647">
        <f>'EstExp 11-17'!H342</f>
        <v>0</v>
      </c>
      <c r="K92" s="647">
        <f>'EstExp 11-17'!H367</f>
        <v>0</v>
      </c>
      <c r="L92" s="650">
        <f t="shared" si="10"/>
        <v>508000</v>
      </c>
    </row>
    <row r="93" spans="1:14" ht="12" x14ac:dyDescent="0.15">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334</v>
      </c>
      <c r="B95" s="644"/>
      <c r="C95" s="654">
        <f t="shared" ref="C95:H95" si="11">SUM(C87:C94)</f>
        <v>4675150</v>
      </c>
      <c r="D95" s="654">
        <f t="shared" si="11"/>
        <v>424500</v>
      </c>
      <c r="E95" s="654">
        <f t="shared" si="11"/>
        <v>358000</v>
      </c>
      <c r="F95" s="654">
        <f t="shared" si="11"/>
        <v>388600</v>
      </c>
      <c r="G95" s="654">
        <f t="shared" si="11"/>
        <v>193200</v>
      </c>
      <c r="H95" s="654">
        <f t="shared" si="11"/>
        <v>70000</v>
      </c>
      <c r="I95" s="655"/>
      <c r="J95" s="654">
        <f>SUM(J87:J94)</f>
        <v>447500</v>
      </c>
      <c r="K95" s="654">
        <f>SUM(K87:K94)</f>
        <v>0</v>
      </c>
      <c r="L95" s="656">
        <f t="shared" si="10"/>
        <v>6556950</v>
      </c>
    </row>
    <row r="96" spans="1:14" ht="9.75" thickTop="1" x14ac:dyDescent="0.15"/>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F1" sqref="F1"/>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265</v>
      </c>
      <c r="D1" s="700" t="s">
        <v>266</v>
      </c>
      <c r="E1" s="700" t="s">
        <v>504</v>
      </c>
      <c r="F1" s="700" t="s">
        <v>505</v>
      </c>
      <c r="G1" s="700" t="s">
        <v>506</v>
      </c>
      <c r="H1" s="700" t="s">
        <v>507</v>
      </c>
      <c r="I1" s="700" t="s">
        <v>508</v>
      </c>
      <c r="J1" s="700" t="s">
        <v>509</v>
      </c>
      <c r="K1" s="700" t="s">
        <v>510</v>
      </c>
    </row>
    <row r="2" spans="1:11" ht="36" x14ac:dyDescent="0.2">
      <c r="A2" s="468" t="s">
        <v>878</v>
      </c>
      <c r="B2" s="701" t="s">
        <v>524</v>
      </c>
      <c r="C2" s="702" t="s">
        <v>303</v>
      </c>
      <c r="D2" s="702" t="s">
        <v>267</v>
      </c>
      <c r="E2" s="702" t="s">
        <v>425</v>
      </c>
      <c r="F2" s="702" t="s">
        <v>511</v>
      </c>
      <c r="G2" s="703" t="s">
        <v>404</v>
      </c>
      <c r="H2" s="703" t="s">
        <v>426</v>
      </c>
      <c r="I2" s="703" t="s">
        <v>513</v>
      </c>
      <c r="J2" s="703" t="s">
        <v>427</v>
      </c>
      <c r="K2" s="703" t="s">
        <v>514</v>
      </c>
    </row>
    <row r="3" spans="1:11" s="487" customFormat="1" ht="14.25" customHeight="1" thickBot="1" x14ac:dyDescent="0.25">
      <c r="A3" s="698" t="s">
        <v>892</v>
      </c>
      <c r="B3" s="659"/>
      <c r="C3" s="493">
        <v>180868</v>
      </c>
      <c r="D3" s="493">
        <v>181645</v>
      </c>
      <c r="E3" s="493">
        <v>70786</v>
      </c>
      <c r="F3" s="493">
        <v>394006</v>
      </c>
      <c r="G3" s="493">
        <f>123081+98935</f>
        <v>222016</v>
      </c>
      <c r="H3" s="493">
        <v>82931</v>
      </c>
      <c r="I3" s="493">
        <v>322316</v>
      </c>
      <c r="J3" s="493">
        <v>79623</v>
      </c>
      <c r="K3" s="493">
        <v>233340</v>
      </c>
    </row>
    <row r="4" spans="1:11" s="487" customFormat="1" ht="14.25" customHeight="1" thickTop="1" thickBot="1" x14ac:dyDescent="0.25">
      <c r="A4" s="1753" t="s">
        <v>788</v>
      </c>
      <c r="B4" s="1754"/>
      <c r="C4" s="528">
        <f>'BudgetSum 2-3'!C9+'BudgetSum 2-3'!C46</f>
        <v>4634850</v>
      </c>
      <c r="D4" s="528">
        <f>'BudgetSum 2-3'!D9+'BudgetSum 2-3'!D46</f>
        <v>424800</v>
      </c>
      <c r="E4" s="528">
        <f>'BudgetSum 2-3'!E9+'BudgetSum 2-3'!E46</f>
        <v>358050</v>
      </c>
      <c r="F4" s="528">
        <f>'BudgetSum 2-3'!F9+'BudgetSum 2-3'!F46</f>
        <v>393600</v>
      </c>
      <c r="G4" s="528">
        <f>'BudgetSum 2-3'!G9+'BudgetSum 2-3'!G46</f>
        <v>202500</v>
      </c>
      <c r="H4" s="528">
        <f>'BudgetSum 2-3'!H9+'BudgetSum 2-3'!H46</f>
        <v>70000</v>
      </c>
      <c r="I4" s="528">
        <f>'BudgetSum 2-3'!I9+'BudgetSum 2-3'!I46</f>
        <v>28500</v>
      </c>
      <c r="J4" s="528">
        <f>'BudgetSum 2-3'!J9+'BudgetSum 2-3'!J46</f>
        <v>477000</v>
      </c>
      <c r="K4" s="528">
        <f>'BudgetSum 2-3'!K9+'BudgetSum 2-3'!K46</f>
        <v>800</v>
      </c>
    </row>
    <row r="5" spans="1:11" s="487" customFormat="1" thickTop="1" x14ac:dyDescent="0.2">
      <c r="A5" s="697" t="s">
        <v>405</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370</v>
      </c>
      <c r="B7" s="667">
        <v>141</v>
      </c>
      <c r="C7" s="668"/>
      <c r="D7" s="668"/>
      <c r="E7" s="669"/>
      <c r="F7" s="668"/>
      <c r="G7" s="669"/>
      <c r="H7" s="665"/>
      <c r="I7" s="668"/>
      <c r="J7" s="669"/>
      <c r="K7" s="669"/>
    </row>
    <row r="8" spans="1:11" s="487" customFormat="1" ht="14.25" customHeight="1" x14ac:dyDescent="0.2">
      <c r="A8" s="670" t="s">
        <v>448</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57" t="s">
        <v>61</v>
      </c>
      <c r="B11" s="1758"/>
      <c r="C11" s="677">
        <f>SUM(C4,C10)</f>
        <v>4634850</v>
      </c>
      <c r="D11" s="677">
        <f t="shared" ref="D11:K11" si="1">SUM(D4,D10)</f>
        <v>424800</v>
      </c>
      <c r="E11" s="677">
        <f t="shared" si="1"/>
        <v>358050</v>
      </c>
      <c r="F11" s="677">
        <f t="shared" si="1"/>
        <v>393600</v>
      </c>
      <c r="G11" s="677">
        <f t="shared" si="1"/>
        <v>202500</v>
      </c>
      <c r="H11" s="677">
        <f t="shared" si="1"/>
        <v>70000</v>
      </c>
      <c r="I11" s="677">
        <f t="shared" si="1"/>
        <v>28500</v>
      </c>
      <c r="J11" s="677">
        <f t="shared" si="1"/>
        <v>477000</v>
      </c>
      <c r="K11" s="677">
        <f t="shared" si="1"/>
        <v>800</v>
      </c>
    </row>
    <row r="12" spans="1:11" s="487" customFormat="1" ht="14.25" customHeight="1" thickTop="1" thickBot="1" x14ac:dyDescent="0.25">
      <c r="A12" s="678" t="s">
        <v>100</v>
      </c>
      <c r="B12" s="679"/>
      <c r="C12" s="677">
        <f>SUM(C3,C11)</f>
        <v>4815718</v>
      </c>
      <c r="D12" s="677">
        <f t="shared" ref="D12:K12" si="2">SUM(D3,D11)</f>
        <v>606445</v>
      </c>
      <c r="E12" s="677">
        <f t="shared" si="2"/>
        <v>428836</v>
      </c>
      <c r="F12" s="677">
        <f t="shared" si="2"/>
        <v>787606</v>
      </c>
      <c r="G12" s="677">
        <f t="shared" si="2"/>
        <v>424516</v>
      </c>
      <c r="H12" s="677">
        <f t="shared" si="2"/>
        <v>152931</v>
      </c>
      <c r="I12" s="677">
        <f t="shared" si="2"/>
        <v>350816</v>
      </c>
      <c r="J12" s="677">
        <f t="shared" si="2"/>
        <v>556623</v>
      </c>
      <c r="K12" s="677">
        <f t="shared" si="2"/>
        <v>234140</v>
      </c>
    </row>
    <row r="13" spans="1:11" s="487" customFormat="1" ht="14.25" customHeight="1" thickTop="1" thickBot="1" x14ac:dyDescent="0.25">
      <c r="A13" s="1759" t="s">
        <v>789</v>
      </c>
      <c r="B13" s="1758"/>
      <c r="C13" s="528">
        <f>SUM('BudgetSum 2-3'!C19,'BudgetSum 2-3'!C79)</f>
        <v>4675150</v>
      </c>
      <c r="D13" s="528">
        <f>SUM('BudgetSum 2-3'!D19,'BudgetSum 2-3'!D79)</f>
        <v>424500</v>
      </c>
      <c r="E13" s="528">
        <f>SUM('BudgetSum 2-3'!E19,'BudgetSum 2-3'!E79)</f>
        <v>358000</v>
      </c>
      <c r="F13" s="528">
        <f>SUM('BudgetSum 2-3'!F19,'BudgetSum 2-3'!F79)</f>
        <v>388600</v>
      </c>
      <c r="G13" s="528">
        <f>SUM('BudgetSum 2-3'!G19,'BudgetSum 2-3'!G79)</f>
        <v>193200</v>
      </c>
      <c r="H13" s="528">
        <f>SUM('BudgetSum 2-3'!H19,'BudgetSum 2-3'!H79)</f>
        <v>70000</v>
      </c>
      <c r="I13" s="528">
        <f>SUM('BudgetSum 2-3'!I19,'BudgetSum 2-3'!I79)</f>
        <v>0</v>
      </c>
      <c r="J13" s="528">
        <f>SUM('BudgetSum 2-3'!J19,'BudgetSum 2-3'!J79)</f>
        <v>447500</v>
      </c>
      <c r="K13" s="528">
        <f>SUM('BudgetSum 2-3'!K19,'BudgetSum 2-3'!K79)</f>
        <v>0</v>
      </c>
    </row>
    <row r="14" spans="1:11" s="683" customFormat="1" thickTop="1" x14ac:dyDescent="0.2">
      <c r="A14" s="697" t="s">
        <v>406</v>
      </c>
      <c r="B14" s="680"/>
      <c r="C14" s="681"/>
      <c r="D14" s="681"/>
      <c r="E14" s="681"/>
      <c r="F14" s="681"/>
      <c r="G14" s="681"/>
      <c r="H14" s="681"/>
      <c r="I14" s="681"/>
      <c r="J14" s="681"/>
      <c r="K14" s="682"/>
    </row>
    <row r="15" spans="1:11" s="487" customFormat="1" ht="14.25" customHeight="1" x14ac:dyDescent="0.2">
      <c r="A15" s="684" t="s">
        <v>790</v>
      </c>
      <c r="B15" s="507">
        <v>141</v>
      </c>
      <c r="C15" s="664"/>
      <c r="D15" s="664"/>
      <c r="E15" s="665"/>
      <c r="F15" s="664"/>
      <c r="G15" s="665"/>
      <c r="H15" s="665"/>
      <c r="I15" s="664"/>
      <c r="J15" s="665"/>
      <c r="K15" s="665"/>
    </row>
    <row r="16" spans="1:11" s="487" customFormat="1" ht="14.25" customHeight="1" x14ac:dyDescent="0.2">
      <c r="A16" s="666" t="s">
        <v>481</v>
      </c>
      <c r="B16" s="685">
        <v>411</v>
      </c>
      <c r="C16" s="668"/>
      <c r="D16" s="668"/>
      <c r="E16" s="668"/>
      <c r="F16" s="668"/>
      <c r="G16" s="668"/>
      <c r="H16" s="668"/>
      <c r="I16" s="665"/>
      <c r="J16" s="668"/>
      <c r="K16" s="668"/>
    </row>
    <row r="17" spans="1:11" s="487" customFormat="1" ht="14.25" customHeight="1" x14ac:dyDescent="0.2">
      <c r="A17" s="670" t="s">
        <v>448</v>
      </c>
      <c r="B17" s="686">
        <v>433</v>
      </c>
      <c r="C17" s="668"/>
      <c r="D17" s="668"/>
      <c r="E17" s="668"/>
      <c r="F17" s="668"/>
      <c r="G17" s="668"/>
      <c r="H17" s="665"/>
      <c r="I17" s="665"/>
      <c r="J17" s="672"/>
      <c r="K17" s="668"/>
    </row>
    <row r="18" spans="1:11" s="487" customFormat="1" ht="14.25" customHeight="1" x14ac:dyDescent="0.2">
      <c r="A18" s="666" t="s">
        <v>449</v>
      </c>
      <c r="B18" s="685">
        <v>499</v>
      </c>
      <c r="C18" s="668"/>
      <c r="D18" s="668"/>
      <c r="E18" s="668"/>
      <c r="F18" s="668"/>
      <c r="G18" s="668"/>
      <c r="H18" s="668"/>
      <c r="I18" s="668"/>
      <c r="J18" s="668"/>
      <c r="K18" s="668"/>
    </row>
    <row r="19" spans="1:11" s="487" customFormat="1" ht="14.25" customHeight="1" thickBot="1" x14ac:dyDescent="0.25">
      <c r="A19" s="1753" t="s">
        <v>101</v>
      </c>
      <c r="B19" s="1754"/>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4675150</v>
      </c>
      <c r="D20" s="528">
        <f>SUM(D13,D19)</f>
        <v>424500</v>
      </c>
      <c r="E20" s="528">
        <f t="shared" ref="E20:K20" si="4">SUM(E13,E19)</f>
        <v>358000</v>
      </c>
      <c r="F20" s="528">
        <f t="shared" si="4"/>
        <v>388600</v>
      </c>
      <c r="G20" s="528">
        <f t="shared" si="4"/>
        <v>193200</v>
      </c>
      <c r="H20" s="528">
        <f t="shared" si="4"/>
        <v>70000</v>
      </c>
      <c r="I20" s="528">
        <f t="shared" si="4"/>
        <v>0</v>
      </c>
      <c r="J20" s="528">
        <f t="shared" si="4"/>
        <v>447500</v>
      </c>
      <c r="K20" s="528">
        <f t="shared" si="4"/>
        <v>0</v>
      </c>
    </row>
    <row r="21" spans="1:11" s="487" customFormat="1" ht="14.25" customHeight="1" thickTop="1" thickBot="1" x14ac:dyDescent="0.25">
      <c r="A21" s="1755" t="s">
        <v>893</v>
      </c>
      <c r="B21" s="1756"/>
      <c r="C21" s="511">
        <f>SUM(C12-C20)</f>
        <v>140568</v>
      </c>
      <c r="D21" s="511">
        <f t="shared" ref="D21:K21" si="5">SUM(D12-D20)</f>
        <v>181945</v>
      </c>
      <c r="E21" s="511">
        <f t="shared" si="5"/>
        <v>70836</v>
      </c>
      <c r="F21" s="511">
        <f t="shared" si="5"/>
        <v>399006</v>
      </c>
      <c r="G21" s="511">
        <f t="shared" si="5"/>
        <v>231316</v>
      </c>
      <c r="H21" s="511">
        <f t="shared" si="5"/>
        <v>82931</v>
      </c>
      <c r="I21" s="511">
        <f t="shared" si="5"/>
        <v>350816</v>
      </c>
      <c r="J21" s="511">
        <f t="shared" si="5"/>
        <v>109123</v>
      </c>
      <c r="K21" s="511">
        <f t="shared" si="5"/>
        <v>234140</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40" zoomScaleNormal="140" workbookViewId="0">
      <pane xSplit="2" ySplit="2" topLeftCell="C135" activePane="bottomRight" state="frozenSplit"/>
      <selection pane="topRight"/>
      <selection pane="bottomLeft"/>
      <selection pane="bottomRight" activeCell="C118" sqref="C118"/>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x14ac:dyDescent="0.2">
      <c r="A3" s="27" t="s">
        <v>718</v>
      </c>
      <c r="B3" s="28"/>
      <c r="C3" s="29"/>
      <c r="D3" s="29"/>
      <c r="E3" s="29"/>
      <c r="F3" s="29"/>
      <c r="G3" s="30"/>
      <c r="H3" s="30"/>
      <c r="I3" s="30"/>
      <c r="J3" s="30"/>
      <c r="K3" s="31"/>
    </row>
    <row r="4" spans="1:11" s="32" customFormat="1" ht="15.75" customHeight="1" x14ac:dyDescent="0.2">
      <c r="A4" s="467" t="s">
        <v>464</v>
      </c>
      <c r="B4" s="33">
        <v>1100</v>
      </c>
      <c r="C4" s="34"/>
      <c r="D4" s="35"/>
      <c r="E4" s="35"/>
      <c r="F4" s="35"/>
      <c r="G4" s="36"/>
      <c r="H4" s="36"/>
      <c r="I4" s="36"/>
      <c r="J4" s="36"/>
      <c r="K4" s="37"/>
    </row>
    <row r="5" spans="1:11" s="32" customFormat="1" ht="14.25" x14ac:dyDescent="0.2">
      <c r="A5" s="461" t="s">
        <v>857</v>
      </c>
      <c r="B5" s="48" t="s">
        <v>501</v>
      </c>
      <c r="C5" s="38">
        <v>1100000</v>
      </c>
      <c r="D5" s="38">
        <v>210000</v>
      </c>
      <c r="E5" s="38">
        <v>298000</v>
      </c>
      <c r="F5" s="38">
        <v>110000</v>
      </c>
      <c r="G5" s="38">
        <v>85000</v>
      </c>
      <c r="H5" s="38">
        <v>0</v>
      </c>
      <c r="I5" s="38">
        <v>28000</v>
      </c>
      <c r="J5" s="38">
        <v>475000</v>
      </c>
      <c r="K5" s="38">
        <v>0</v>
      </c>
    </row>
    <row r="6" spans="1:11" s="32" customFormat="1" ht="14.25" x14ac:dyDescent="0.2">
      <c r="A6" s="462" t="s">
        <v>767</v>
      </c>
      <c r="B6" s="39">
        <v>1130</v>
      </c>
      <c r="C6" s="40">
        <v>28000</v>
      </c>
      <c r="D6" s="41"/>
      <c r="E6" s="42"/>
      <c r="F6" s="42"/>
      <c r="G6" s="43"/>
      <c r="H6" s="43"/>
      <c r="I6" s="43"/>
      <c r="J6" s="43"/>
      <c r="K6" s="43"/>
    </row>
    <row r="7" spans="1:11" s="47" customFormat="1" ht="12" x14ac:dyDescent="0.2">
      <c r="A7" s="463" t="s">
        <v>28</v>
      </c>
      <c r="B7" s="44">
        <v>1140</v>
      </c>
      <c r="C7" s="38">
        <v>20000</v>
      </c>
      <c r="D7" s="38"/>
      <c r="E7" s="42"/>
      <c r="F7" s="38"/>
      <c r="G7" s="45"/>
      <c r="H7" s="46"/>
      <c r="I7" s="43"/>
      <c r="J7" s="43"/>
      <c r="K7" s="43"/>
    </row>
    <row r="8" spans="1:11" s="47" customFormat="1" ht="12" x14ac:dyDescent="0.2">
      <c r="A8" s="464" t="s">
        <v>29</v>
      </c>
      <c r="B8" s="48">
        <v>1150</v>
      </c>
      <c r="C8" s="42"/>
      <c r="D8" s="42"/>
      <c r="E8" s="42"/>
      <c r="F8" s="42"/>
      <c r="G8" s="45">
        <v>112000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340</v>
      </c>
      <c r="B11" s="48">
        <v>1190</v>
      </c>
      <c r="C11" s="49"/>
      <c r="D11" s="38"/>
      <c r="E11" s="38"/>
      <c r="F11" s="38"/>
      <c r="G11" s="45"/>
      <c r="H11" s="45"/>
      <c r="I11" s="45"/>
      <c r="J11" s="45"/>
      <c r="K11" s="45"/>
    </row>
    <row r="12" spans="1:11" s="47" customFormat="1" ht="12.75" thickBot="1" x14ac:dyDescent="0.25">
      <c r="A12" s="50" t="s">
        <v>386</v>
      </c>
      <c r="B12" s="51"/>
      <c r="C12" s="52">
        <f>SUM(C5:C11)</f>
        <v>1148000</v>
      </c>
      <c r="D12" s="52">
        <f t="shared" ref="D12:K12" si="0">SUM(D5:D11)</f>
        <v>210000</v>
      </c>
      <c r="E12" s="52">
        <f t="shared" si="0"/>
        <v>298000</v>
      </c>
      <c r="F12" s="52">
        <f t="shared" si="0"/>
        <v>110000</v>
      </c>
      <c r="G12" s="52">
        <f t="shared" si="0"/>
        <v>197000</v>
      </c>
      <c r="H12" s="52">
        <f t="shared" si="0"/>
        <v>0</v>
      </c>
      <c r="I12" s="52">
        <f t="shared" si="0"/>
        <v>28000</v>
      </c>
      <c r="J12" s="52">
        <f t="shared" si="0"/>
        <v>475000</v>
      </c>
      <c r="K12" s="52">
        <f t="shared" si="0"/>
        <v>0</v>
      </c>
    </row>
    <row r="13" spans="1:11" s="32" customFormat="1" ht="15.75" customHeight="1" thickTop="1" x14ac:dyDescent="0.2">
      <c r="A13" s="469" t="s">
        <v>347</v>
      </c>
      <c r="B13" s="53">
        <v>1200</v>
      </c>
      <c r="C13" s="54"/>
      <c r="D13" s="54"/>
      <c r="E13" s="54"/>
      <c r="F13" s="54"/>
      <c r="G13" s="55"/>
      <c r="H13" s="55"/>
      <c r="I13" s="55"/>
      <c r="J13" s="55"/>
      <c r="K13" s="55"/>
    </row>
    <row r="14" spans="1:11" s="32" customFormat="1" ht="12" x14ac:dyDescent="0.2">
      <c r="A14" s="464" t="s">
        <v>348</v>
      </c>
      <c r="B14" s="48">
        <v>1210</v>
      </c>
      <c r="C14" s="38"/>
      <c r="D14" s="38"/>
      <c r="E14" s="38"/>
      <c r="F14" s="38"/>
      <c r="G14" s="45"/>
      <c r="H14" s="45"/>
      <c r="I14" s="45"/>
      <c r="J14" s="45"/>
      <c r="K14" s="45"/>
    </row>
    <row r="15" spans="1:11" s="32" customFormat="1" ht="12" x14ac:dyDescent="0.2">
      <c r="A15" s="461" t="s">
        <v>349</v>
      </c>
      <c r="B15" s="56">
        <v>1220</v>
      </c>
      <c r="C15" s="38"/>
      <c r="D15" s="38"/>
      <c r="E15" s="38"/>
      <c r="F15" s="38"/>
      <c r="G15" s="45"/>
      <c r="H15" s="45"/>
      <c r="I15" s="45"/>
      <c r="J15" s="45"/>
      <c r="K15" s="45"/>
    </row>
    <row r="16" spans="1:11" s="32" customFormat="1" ht="14.25" x14ac:dyDescent="0.2">
      <c r="A16" s="461" t="s">
        <v>769</v>
      </c>
      <c r="B16" s="56">
        <v>1230</v>
      </c>
      <c r="C16" s="38">
        <v>60000</v>
      </c>
      <c r="D16" s="38">
        <v>60000</v>
      </c>
      <c r="E16" s="38"/>
      <c r="F16" s="38"/>
      <c r="G16" s="45">
        <v>5000</v>
      </c>
      <c r="H16" s="45"/>
      <c r="I16" s="45"/>
      <c r="J16" s="45"/>
      <c r="K16" s="45"/>
    </row>
    <row r="17" spans="1:11" s="32" customFormat="1" ht="12" x14ac:dyDescent="0.2">
      <c r="A17" s="464" t="s">
        <v>341</v>
      </c>
      <c r="B17" s="48">
        <v>1290</v>
      </c>
      <c r="C17" s="38"/>
      <c r="D17" s="38"/>
      <c r="E17" s="38"/>
      <c r="F17" s="38"/>
      <c r="G17" s="45"/>
      <c r="H17" s="45"/>
      <c r="I17" s="45"/>
      <c r="J17" s="45"/>
      <c r="K17" s="45"/>
    </row>
    <row r="18" spans="1:11" s="47" customFormat="1" ht="12.75" thickBot="1" x14ac:dyDescent="0.25">
      <c r="A18" s="57" t="s">
        <v>104</v>
      </c>
      <c r="B18" s="58"/>
      <c r="C18" s="59">
        <f>SUM(C14:C17)</f>
        <v>60000</v>
      </c>
      <c r="D18" s="59">
        <f t="shared" ref="D18:K18" si="1">SUM(D14:D17)</f>
        <v>60000</v>
      </c>
      <c r="E18" s="59">
        <f t="shared" si="1"/>
        <v>0</v>
      </c>
      <c r="F18" s="59">
        <f t="shared" si="1"/>
        <v>0</v>
      </c>
      <c r="G18" s="59">
        <f t="shared" si="1"/>
        <v>5000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450</v>
      </c>
      <c r="B20" s="48">
        <v>1311</v>
      </c>
      <c r="C20" s="38">
        <v>10000</v>
      </c>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451</v>
      </c>
      <c r="B22" s="64">
        <v>1313</v>
      </c>
      <c r="C22" s="38"/>
      <c r="D22" s="42"/>
      <c r="E22" s="42"/>
      <c r="F22" s="42"/>
      <c r="G22" s="43"/>
      <c r="H22" s="43"/>
      <c r="I22" s="43"/>
      <c r="J22" s="43"/>
      <c r="K22" s="43"/>
    </row>
    <row r="23" spans="1:11" s="32" customFormat="1" ht="12" x14ac:dyDescent="0.2">
      <c r="A23" s="465" t="s">
        <v>356</v>
      </c>
      <c r="B23" s="64">
        <v>1314</v>
      </c>
      <c r="C23" s="38"/>
      <c r="D23" s="42"/>
      <c r="E23" s="42"/>
      <c r="F23" s="42"/>
      <c r="G23" s="43"/>
      <c r="H23" s="43"/>
      <c r="I23" s="43"/>
      <c r="J23" s="43"/>
      <c r="K23" s="43"/>
    </row>
    <row r="24" spans="1:11" s="70" customFormat="1" ht="12.75" x14ac:dyDescent="0.2">
      <c r="A24" s="466" t="s">
        <v>603</v>
      </c>
      <c r="B24" s="65">
        <v>1321</v>
      </c>
      <c r="C24" s="66"/>
      <c r="D24" s="67"/>
      <c r="E24" s="68"/>
      <c r="F24" s="67"/>
      <c r="G24" s="69"/>
      <c r="H24" s="69"/>
      <c r="I24" s="69"/>
      <c r="J24" s="69"/>
      <c r="K24" s="69"/>
    </row>
    <row r="25" spans="1:11" s="72" customFormat="1" ht="12" x14ac:dyDescent="0.2">
      <c r="A25" s="466" t="s">
        <v>604</v>
      </c>
      <c r="B25" s="71">
        <v>1322</v>
      </c>
      <c r="C25" s="66"/>
      <c r="D25" s="67"/>
      <c r="E25" s="67"/>
      <c r="F25" s="69"/>
      <c r="G25" s="69"/>
      <c r="H25" s="69"/>
      <c r="I25" s="69"/>
      <c r="J25" s="69"/>
      <c r="K25" s="69"/>
    </row>
    <row r="26" spans="1:11" ht="12" x14ac:dyDescent="0.2">
      <c r="A26" s="466" t="s">
        <v>605</v>
      </c>
      <c r="B26" s="71">
        <v>1323</v>
      </c>
      <c r="C26" s="66"/>
      <c r="D26" s="67"/>
      <c r="E26" s="67"/>
      <c r="F26" s="67"/>
      <c r="G26" s="69"/>
      <c r="H26" s="69"/>
      <c r="I26" s="69"/>
      <c r="J26" s="69"/>
      <c r="K26" s="69"/>
    </row>
    <row r="27" spans="1:11" ht="12" x14ac:dyDescent="0.2">
      <c r="A27" s="466" t="s">
        <v>606</v>
      </c>
      <c r="B27" s="71">
        <v>1324</v>
      </c>
      <c r="C27" s="66"/>
      <c r="D27" s="67"/>
      <c r="E27" s="67"/>
      <c r="F27" s="67"/>
      <c r="G27" s="69"/>
      <c r="H27" s="69"/>
      <c r="I27" s="69"/>
      <c r="J27" s="69"/>
      <c r="K27" s="69"/>
    </row>
    <row r="28" spans="1:11" ht="12" x14ac:dyDescent="0.2">
      <c r="A28" s="466" t="s">
        <v>607</v>
      </c>
      <c r="B28" s="71">
        <v>1331</v>
      </c>
      <c r="C28" s="74"/>
      <c r="D28" s="67"/>
      <c r="E28" s="67"/>
      <c r="F28" s="67"/>
      <c r="G28" s="69"/>
      <c r="H28" s="69"/>
      <c r="I28" s="69"/>
      <c r="J28" s="69"/>
      <c r="K28" s="69"/>
    </row>
    <row r="29" spans="1:11" ht="12" x14ac:dyDescent="0.2">
      <c r="A29" s="466" t="s">
        <v>608</v>
      </c>
      <c r="B29" s="71">
        <v>1332</v>
      </c>
      <c r="C29" s="74"/>
      <c r="D29" s="67"/>
      <c r="E29" s="67"/>
      <c r="F29" s="67"/>
      <c r="G29" s="69"/>
      <c r="H29" s="69"/>
      <c r="I29" s="69"/>
      <c r="J29" s="69"/>
      <c r="K29" s="69"/>
    </row>
    <row r="30" spans="1:11" ht="12" x14ac:dyDescent="0.2">
      <c r="A30" s="466" t="s">
        <v>609</v>
      </c>
      <c r="B30" s="71">
        <v>1333</v>
      </c>
      <c r="C30" s="74"/>
      <c r="D30" s="67"/>
      <c r="E30" s="67"/>
      <c r="F30" s="67"/>
      <c r="G30" s="69"/>
      <c r="H30" s="69"/>
      <c r="I30" s="69"/>
      <c r="J30" s="69"/>
      <c r="K30" s="69"/>
    </row>
    <row r="31" spans="1:11" ht="12" x14ac:dyDescent="0.2">
      <c r="A31" s="466" t="s">
        <v>610</v>
      </c>
      <c r="B31" s="71">
        <v>1334</v>
      </c>
      <c r="C31" s="74"/>
      <c r="D31" s="67"/>
      <c r="E31" s="67"/>
      <c r="F31" s="67"/>
      <c r="G31" s="69"/>
      <c r="H31" s="69"/>
      <c r="I31" s="69"/>
      <c r="J31" s="69"/>
      <c r="K31" s="69"/>
    </row>
    <row r="32" spans="1:11" ht="12" x14ac:dyDescent="0.2">
      <c r="A32" s="466" t="s">
        <v>611</v>
      </c>
      <c r="B32" s="71">
        <v>1341</v>
      </c>
      <c r="C32" s="74"/>
      <c r="D32" s="67"/>
      <c r="E32" s="67"/>
      <c r="F32" s="67"/>
      <c r="G32" s="69"/>
      <c r="H32" s="69"/>
      <c r="I32" s="69"/>
      <c r="J32" s="69"/>
      <c r="K32" s="69"/>
    </row>
    <row r="33" spans="1:11" ht="12" x14ac:dyDescent="0.2">
      <c r="A33" s="466" t="s">
        <v>612</v>
      </c>
      <c r="B33" s="71">
        <v>1342</v>
      </c>
      <c r="C33" s="74">
        <v>70000</v>
      </c>
      <c r="D33" s="67"/>
      <c r="E33" s="67"/>
      <c r="F33" s="67"/>
      <c r="G33" s="69"/>
      <c r="H33" s="69"/>
      <c r="I33" s="69"/>
      <c r="J33" s="69"/>
      <c r="K33" s="69"/>
    </row>
    <row r="34" spans="1:11" ht="12" x14ac:dyDescent="0.2">
      <c r="A34" s="466" t="s">
        <v>613</v>
      </c>
      <c r="B34" s="71">
        <v>1343</v>
      </c>
      <c r="C34" s="74"/>
      <c r="D34" s="67"/>
      <c r="E34" s="67"/>
      <c r="F34" s="67"/>
      <c r="G34" s="69"/>
      <c r="H34" s="69"/>
      <c r="I34" s="69"/>
      <c r="J34" s="69"/>
      <c r="K34" s="69"/>
    </row>
    <row r="35" spans="1:11" ht="12" x14ac:dyDescent="0.2">
      <c r="A35" s="466" t="s">
        <v>614</v>
      </c>
      <c r="B35" s="71">
        <v>1344</v>
      </c>
      <c r="C35" s="74"/>
      <c r="D35" s="67"/>
      <c r="E35" s="67"/>
      <c r="F35" s="67"/>
      <c r="G35" s="69"/>
      <c r="H35" s="69"/>
      <c r="I35" s="69"/>
      <c r="J35" s="69"/>
      <c r="K35" s="69"/>
    </row>
    <row r="36" spans="1:11" ht="12" x14ac:dyDescent="0.2">
      <c r="A36" s="466" t="s">
        <v>615</v>
      </c>
      <c r="B36" s="65">
        <v>1351</v>
      </c>
      <c r="C36" s="74"/>
      <c r="D36" s="67"/>
      <c r="E36" s="67"/>
      <c r="F36" s="67"/>
      <c r="G36" s="69"/>
      <c r="H36" s="69"/>
      <c r="I36" s="69"/>
      <c r="J36" s="69"/>
      <c r="K36" s="69"/>
    </row>
    <row r="37" spans="1:11" ht="12" x14ac:dyDescent="0.2">
      <c r="A37" s="466" t="s">
        <v>616</v>
      </c>
      <c r="B37" s="71">
        <v>1352</v>
      </c>
      <c r="C37" s="74"/>
      <c r="D37" s="67"/>
      <c r="E37" s="67"/>
      <c r="F37" s="67"/>
      <c r="G37" s="69"/>
      <c r="H37" s="69"/>
      <c r="I37" s="69"/>
      <c r="J37" s="69"/>
      <c r="K37" s="69"/>
    </row>
    <row r="38" spans="1:11" ht="12" x14ac:dyDescent="0.2">
      <c r="A38" s="466" t="s">
        <v>617</v>
      </c>
      <c r="B38" s="71">
        <v>1353</v>
      </c>
      <c r="C38" s="74"/>
      <c r="D38" s="67"/>
      <c r="E38" s="67"/>
      <c r="F38" s="67"/>
      <c r="G38" s="69"/>
      <c r="H38" s="69"/>
      <c r="I38" s="69"/>
      <c r="J38" s="69"/>
      <c r="K38" s="69"/>
    </row>
    <row r="39" spans="1:11" ht="12" x14ac:dyDescent="0.2">
      <c r="A39" s="466" t="s">
        <v>618</v>
      </c>
      <c r="B39" s="71">
        <v>1354</v>
      </c>
      <c r="C39" s="75"/>
      <c r="D39" s="67"/>
      <c r="E39" s="67"/>
      <c r="F39" s="67"/>
      <c r="G39" s="69"/>
      <c r="H39" s="69"/>
      <c r="I39" s="69"/>
      <c r="J39" s="69"/>
      <c r="K39" s="69"/>
    </row>
    <row r="40" spans="1:11" ht="12.75" thickBot="1" x14ac:dyDescent="0.25">
      <c r="A40" s="76" t="s">
        <v>105</v>
      </c>
      <c r="B40" s="77"/>
      <c r="C40" s="78">
        <f>SUM(C20:C39)</f>
        <v>80000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619</v>
      </c>
      <c r="B42" s="71">
        <v>1411</v>
      </c>
      <c r="C42" s="67"/>
      <c r="D42" s="67"/>
      <c r="E42" s="67"/>
      <c r="F42" s="74"/>
      <c r="G42" s="69"/>
      <c r="H42" s="69"/>
      <c r="I42" s="69"/>
      <c r="J42" s="69"/>
      <c r="K42" s="69"/>
    </row>
    <row r="43" spans="1:11" ht="12" x14ac:dyDescent="0.2">
      <c r="A43" s="81" t="s">
        <v>620</v>
      </c>
      <c r="B43" s="71">
        <v>1412</v>
      </c>
      <c r="C43" s="67"/>
      <c r="D43" s="67"/>
      <c r="E43" s="67"/>
      <c r="F43" s="74"/>
      <c r="G43" s="69"/>
      <c r="H43" s="69"/>
      <c r="I43" s="69"/>
      <c r="J43" s="69"/>
      <c r="K43" s="69"/>
    </row>
    <row r="44" spans="1:11" ht="12" x14ac:dyDescent="0.2">
      <c r="A44" s="81" t="s">
        <v>621</v>
      </c>
      <c r="B44" s="71">
        <v>1413</v>
      </c>
      <c r="C44" s="67"/>
      <c r="D44" s="67"/>
      <c r="E44" s="67"/>
      <c r="F44" s="74"/>
      <c r="G44" s="69"/>
      <c r="H44" s="69"/>
      <c r="I44" s="69"/>
      <c r="J44" s="69"/>
      <c r="K44" s="69"/>
    </row>
    <row r="45" spans="1:11" ht="12" x14ac:dyDescent="0.2">
      <c r="A45" s="81" t="s">
        <v>622</v>
      </c>
      <c r="B45" s="71">
        <v>1415</v>
      </c>
      <c r="C45" s="67"/>
      <c r="D45" s="67"/>
      <c r="E45" s="67"/>
      <c r="F45" s="74"/>
      <c r="G45" s="69"/>
      <c r="H45" s="69"/>
      <c r="I45" s="69"/>
      <c r="J45" s="69"/>
      <c r="K45" s="69"/>
    </row>
    <row r="46" spans="1:11" ht="12" x14ac:dyDescent="0.2">
      <c r="A46" s="81" t="s">
        <v>623</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387</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768</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353</v>
      </c>
      <c r="C54" s="86"/>
      <c r="D54" s="86"/>
      <c r="E54" s="86"/>
      <c r="F54" s="74"/>
      <c r="G54" s="89"/>
      <c r="H54" s="89"/>
      <c r="I54" s="89"/>
      <c r="J54" s="89"/>
      <c r="K54" s="89"/>
    </row>
    <row r="55" spans="1:11" ht="12" x14ac:dyDescent="0.2">
      <c r="A55" s="92" t="s">
        <v>758</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766</v>
      </c>
      <c r="B58" s="93" t="s">
        <v>354</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355</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719</v>
      </c>
      <c r="C64" s="86"/>
      <c r="D64" s="86"/>
      <c r="E64" s="86"/>
      <c r="F64" s="86"/>
      <c r="G64" s="89"/>
      <c r="H64" s="89"/>
      <c r="I64" s="89"/>
      <c r="J64" s="89"/>
      <c r="K64" s="89"/>
    </row>
    <row r="65" spans="1:11" ht="12" x14ac:dyDescent="0.2">
      <c r="A65" s="92" t="s">
        <v>129</v>
      </c>
      <c r="B65" s="85">
        <v>1510</v>
      </c>
      <c r="C65" s="88">
        <v>500</v>
      </c>
      <c r="D65" s="88">
        <v>100</v>
      </c>
      <c r="E65" s="88">
        <v>50</v>
      </c>
      <c r="F65" s="88">
        <v>100</v>
      </c>
      <c r="G65" s="100">
        <v>500</v>
      </c>
      <c r="H65" s="100"/>
      <c r="I65" s="100">
        <v>500</v>
      </c>
      <c r="J65" s="100"/>
      <c r="K65" s="100">
        <v>800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500</v>
      </c>
      <c r="D67" s="97">
        <f t="shared" ref="D67:K67" si="2">SUM(D65:D66)</f>
        <v>100</v>
      </c>
      <c r="E67" s="97">
        <f t="shared" si="2"/>
        <v>50</v>
      </c>
      <c r="F67" s="97">
        <f t="shared" si="2"/>
        <v>100</v>
      </c>
      <c r="G67" s="97">
        <f t="shared" si="2"/>
        <v>500</v>
      </c>
      <c r="H67" s="97">
        <f t="shared" si="2"/>
        <v>0</v>
      </c>
      <c r="I67" s="97">
        <f t="shared" si="2"/>
        <v>500</v>
      </c>
      <c r="J67" s="97">
        <f t="shared" si="2"/>
        <v>0</v>
      </c>
      <c r="K67" s="97">
        <f t="shared" si="2"/>
        <v>800</v>
      </c>
    </row>
    <row r="68" spans="1:11" ht="15.75" customHeight="1" thickTop="1" x14ac:dyDescent="0.2">
      <c r="A68" s="98" t="s">
        <v>590</v>
      </c>
      <c r="B68" s="99" t="s">
        <v>720</v>
      </c>
      <c r="C68" s="86"/>
      <c r="D68" s="86"/>
      <c r="E68" s="86"/>
      <c r="F68" s="86"/>
      <c r="G68" s="89"/>
      <c r="H68" s="89"/>
      <c r="I68" s="89"/>
      <c r="J68" s="89"/>
      <c r="K68" s="89"/>
    </row>
    <row r="69" spans="1:11" ht="12" x14ac:dyDescent="0.2">
      <c r="A69" s="90" t="s">
        <v>591</v>
      </c>
      <c r="B69" s="85">
        <v>1611</v>
      </c>
      <c r="C69" s="88">
        <v>52000</v>
      </c>
      <c r="D69" s="101"/>
      <c r="E69" s="86"/>
      <c r="F69" s="86"/>
      <c r="G69" s="89"/>
      <c r="H69" s="89"/>
      <c r="I69" s="89"/>
      <c r="J69" s="89"/>
      <c r="K69" s="89"/>
    </row>
    <row r="70" spans="1:11" ht="12" x14ac:dyDescent="0.2">
      <c r="A70" s="90" t="s">
        <v>592</v>
      </c>
      <c r="B70" s="85">
        <v>1612</v>
      </c>
      <c r="C70" s="88">
        <v>12000</v>
      </c>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491</v>
      </c>
      <c r="B72" s="85">
        <v>1614</v>
      </c>
      <c r="C72" s="88">
        <v>6000</v>
      </c>
      <c r="D72" s="101"/>
      <c r="E72" s="86"/>
      <c r="F72" s="86"/>
      <c r="G72" s="89"/>
      <c r="H72" s="89"/>
      <c r="I72" s="89"/>
      <c r="J72" s="89"/>
      <c r="K72" s="89"/>
    </row>
    <row r="73" spans="1:11" ht="12" x14ac:dyDescent="0.2">
      <c r="A73" s="90" t="s">
        <v>160</v>
      </c>
      <c r="B73" s="85">
        <v>1620</v>
      </c>
      <c r="C73" s="88">
        <v>5000</v>
      </c>
      <c r="D73" s="86"/>
      <c r="E73" s="86"/>
      <c r="F73" s="86"/>
      <c r="G73" s="89"/>
      <c r="H73" s="89"/>
      <c r="I73" s="89"/>
      <c r="J73" s="89"/>
      <c r="K73" s="89"/>
    </row>
    <row r="74" spans="1:11" ht="12" x14ac:dyDescent="0.2">
      <c r="A74" s="102" t="s">
        <v>490</v>
      </c>
      <c r="B74" s="103">
        <v>1690</v>
      </c>
      <c r="C74" s="104"/>
      <c r="D74" s="105"/>
      <c r="E74" s="105"/>
      <c r="F74" s="105"/>
      <c r="G74" s="106"/>
      <c r="H74" s="106"/>
      <c r="I74" s="106"/>
      <c r="J74" s="106"/>
      <c r="K74" s="106"/>
    </row>
    <row r="75" spans="1:11" ht="12.75" thickBot="1" x14ac:dyDescent="0.25">
      <c r="A75" s="107" t="s">
        <v>108</v>
      </c>
      <c r="B75" s="108"/>
      <c r="C75" s="109">
        <f>SUM(C69:C74)</f>
        <v>75000</v>
      </c>
      <c r="D75" s="105"/>
      <c r="E75" s="105"/>
      <c r="F75" s="105"/>
      <c r="G75" s="106"/>
      <c r="H75" s="106"/>
      <c r="I75" s="106"/>
      <c r="J75" s="106"/>
      <c r="K75" s="106"/>
    </row>
    <row r="76" spans="1:11" ht="15.75" customHeight="1" thickTop="1" x14ac:dyDescent="0.2">
      <c r="A76" s="110" t="s">
        <v>357</v>
      </c>
      <c r="B76" s="111" t="s">
        <v>721</v>
      </c>
      <c r="C76" s="105"/>
      <c r="D76" s="105"/>
      <c r="E76" s="105"/>
      <c r="F76" s="105"/>
      <c r="G76" s="106"/>
      <c r="H76" s="106"/>
      <c r="I76" s="106"/>
      <c r="J76" s="106"/>
      <c r="K76" s="106"/>
    </row>
    <row r="77" spans="1:11" ht="12" x14ac:dyDescent="0.2">
      <c r="A77" s="102" t="s">
        <v>161</v>
      </c>
      <c r="B77" s="103">
        <v>1711</v>
      </c>
      <c r="C77" s="104">
        <v>60000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v>20000</v>
      </c>
      <c r="D79" s="104"/>
      <c r="E79" s="105"/>
      <c r="F79" s="105"/>
      <c r="G79" s="106"/>
      <c r="H79" s="106"/>
      <c r="I79" s="106"/>
      <c r="J79" s="106"/>
      <c r="K79" s="106"/>
    </row>
    <row r="80" spans="1:11" ht="12" x14ac:dyDescent="0.2">
      <c r="A80" s="102" t="s">
        <v>164</v>
      </c>
      <c r="B80" s="103">
        <v>1730</v>
      </c>
      <c r="C80" s="104">
        <v>150</v>
      </c>
      <c r="D80" s="104"/>
      <c r="E80" s="105"/>
      <c r="F80" s="105"/>
      <c r="G80" s="106"/>
      <c r="H80" s="106"/>
      <c r="I80" s="106"/>
      <c r="J80" s="106"/>
      <c r="K80" s="106"/>
    </row>
    <row r="81" spans="1:11" ht="12" x14ac:dyDescent="0.2">
      <c r="A81" s="112" t="s">
        <v>489</v>
      </c>
      <c r="B81" s="103">
        <v>1790</v>
      </c>
      <c r="C81" s="104">
        <v>15000</v>
      </c>
      <c r="D81" s="104"/>
      <c r="E81" s="105"/>
      <c r="F81" s="105"/>
      <c r="G81" s="106"/>
      <c r="H81" s="106"/>
      <c r="I81" s="106"/>
      <c r="J81" s="106"/>
      <c r="K81" s="106"/>
    </row>
    <row r="82" spans="1:11" ht="12.75" thickBot="1" x14ac:dyDescent="0.25">
      <c r="A82" s="107" t="s">
        <v>109</v>
      </c>
      <c r="B82" s="108"/>
      <c r="C82" s="109">
        <f>SUM(C77:C81)</f>
        <v>95150</v>
      </c>
      <c r="D82" s="109">
        <f>SUM(D77:D81)</f>
        <v>0</v>
      </c>
      <c r="E82" s="105"/>
      <c r="F82" s="105"/>
      <c r="G82" s="106"/>
      <c r="H82" s="106"/>
      <c r="I82" s="106"/>
      <c r="J82" s="106"/>
      <c r="K82" s="106"/>
    </row>
    <row r="83" spans="1:11" ht="15.75" customHeight="1" thickTop="1" x14ac:dyDescent="0.2">
      <c r="A83" s="110" t="s">
        <v>728</v>
      </c>
      <c r="B83" s="111" t="s">
        <v>722</v>
      </c>
      <c r="C83" s="105"/>
      <c r="D83" s="105"/>
      <c r="E83" s="105"/>
      <c r="F83" s="105"/>
      <c r="G83" s="106"/>
      <c r="H83" s="106"/>
      <c r="I83" s="106"/>
      <c r="J83" s="106"/>
      <c r="K83" s="106"/>
    </row>
    <row r="84" spans="1:11" ht="12" x14ac:dyDescent="0.2">
      <c r="A84" s="102" t="s">
        <v>35</v>
      </c>
      <c r="B84" s="103">
        <v>1811</v>
      </c>
      <c r="C84" s="104">
        <v>20000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358</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488</v>
      </c>
      <c r="B91" s="103">
        <v>1829</v>
      </c>
      <c r="C91" s="104"/>
      <c r="D91" s="105"/>
      <c r="E91" s="105"/>
      <c r="F91" s="105"/>
      <c r="G91" s="106"/>
      <c r="H91" s="106"/>
      <c r="I91" s="106"/>
      <c r="J91" s="106"/>
      <c r="K91" s="106"/>
    </row>
    <row r="92" spans="1:11" ht="12" x14ac:dyDescent="0.2">
      <c r="A92" s="102" t="s">
        <v>305</v>
      </c>
      <c r="B92" s="103">
        <v>1890</v>
      </c>
      <c r="C92" s="104"/>
      <c r="D92" s="105"/>
      <c r="E92" s="105"/>
      <c r="F92" s="105"/>
      <c r="G92" s="106"/>
      <c r="H92" s="106"/>
      <c r="I92" s="106"/>
      <c r="J92" s="106"/>
      <c r="K92" s="106"/>
    </row>
    <row r="93" spans="1:11" ht="12.75" thickBot="1" x14ac:dyDescent="0.25">
      <c r="A93" s="107" t="s">
        <v>110</v>
      </c>
      <c r="B93" s="108"/>
      <c r="C93" s="109">
        <f>SUM(C84:C92)</f>
        <v>20000</v>
      </c>
      <c r="D93" s="105"/>
      <c r="E93" s="105"/>
      <c r="F93" s="105"/>
      <c r="G93" s="106"/>
      <c r="H93" s="106"/>
      <c r="I93" s="106"/>
      <c r="J93" s="106"/>
      <c r="K93" s="106"/>
    </row>
    <row r="94" spans="1:11" ht="15.75" customHeight="1" thickTop="1" x14ac:dyDescent="0.2">
      <c r="A94" s="113" t="s">
        <v>224</v>
      </c>
      <c r="B94" s="114" t="s">
        <v>723</v>
      </c>
      <c r="C94" s="115"/>
      <c r="D94" s="115"/>
      <c r="E94" s="115"/>
      <c r="F94" s="115"/>
      <c r="G94" s="116"/>
      <c r="H94" s="116"/>
      <c r="I94" s="116"/>
      <c r="J94" s="116"/>
      <c r="K94" s="116"/>
    </row>
    <row r="95" spans="1:11" ht="12" x14ac:dyDescent="0.2">
      <c r="A95" s="117" t="s">
        <v>225</v>
      </c>
      <c r="B95" s="118">
        <v>1910</v>
      </c>
      <c r="C95" s="119"/>
      <c r="D95" s="119">
        <v>700</v>
      </c>
      <c r="E95" s="115"/>
      <c r="F95" s="115"/>
      <c r="G95" s="116"/>
      <c r="H95" s="116"/>
      <c r="I95" s="116"/>
      <c r="J95" s="116"/>
      <c r="K95" s="116"/>
    </row>
    <row r="96" spans="1:11" ht="12" x14ac:dyDescent="0.2">
      <c r="A96" s="117" t="s">
        <v>411</v>
      </c>
      <c r="B96" s="120">
        <v>1920</v>
      </c>
      <c r="C96" s="119"/>
      <c r="D96" s="119"/>
      <c r="E96" s="119"/>
      <c r="F96" s="119"/>
      <c r="G96" s="121"/>
      <c r="H96" s="121"/>
      <c r="I96" s="121"/>
      <c r="J96" s="121"/>
      <c r="K96" s="121"/>
    </row>
    <row r="97" spans="1:11" ht="12" x14ac:dyDescent="0.2">
      <c r="A97" s="117" t="s">
        <v>362</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c r="D99" s="122"/>
      <c r="E99" s="122"/>
      <c r="F99" s="122"/>
      <c r="G99" s="123"/>
      <c r="H99" s="123"/>
      <c r="I99" s="116"/>
      <c r="J99" s="123"/>
      <c r="K99" s="123"/>
    </row>
    <row r="100" spans="1:11" ht="12" x14ac:dyDescent="0.2">
      <c r="A100" s="117" t="s">
        <v>372</v>
      </c>
      <c r="B100" s="120">
        <v>1960</v>
      </c>
      <c r="C100" s="124"/>
      <c r="D100" s="124"/>
      <c r="E100" s="124"/>
      <c r="F100" s="124"/>
      <c r="G100" s="125"/>
      <c r="H100" s="125"/>
      <c r="I100" s="125"/>
      <c r="J100" s="125"/>
      <c r="K100" s="125"/>
    </row>
    <row r="101" spans="1:11" ht="12" x14ac:dyDescent="0.2">
      <c r="A101" s="117" t="s">
        <v>373</v>
      </c>
      <c r="B101" s="120">
        <v>1970</v>
      </c>
      <c r="C101" s="124">
        <v>6000</v>
      </c>
      <c r="D101" s="126"/>
      <c r="E101" s="126"/>
      <c r="F101" s="126"/>
      <c r="G101" s="127"/>
      <c r="H101" s="127"/>
      <c r="I101" s="128"/>
      <c r="J101" s="127"/>
      <c r="K101" s="127"/>
    </row>
    <row r="102" spans="1:11" ht="12" x14ac:dyDescent="0.2">
      <c r="A102" s="117" t="s">
        <v>374</v>
      </c>
      <c r="B102" s="120">
        <v>1980</v>
      </c>
      <c r="C102" s="129"/>
      <c r="D102" s="129"/>
      <c r="E102" s="129"/>
      <c r="F102" s="129"/>
      <c r="G102" s="130"/>
      <c r="H102" s="130"/>
      <c r="I102" s="125"/>
      <c r="J102" s="121"/>
      <c r="K102" s="121"/>
    </row>
    <row r="103" spans="1:11" ht="12" x14ac:dyDescent="0.2">
      <c r="A103" s="117" t="s">
        <v>335</v>
      </c>
      <c r="B103" s="120">
        <v>1983</v>
      </c>
      <c r="C103" s="131"/>
      <c r="D103" s="131"/>
      <c r="E103" s="129">
        <v>60000</v>
      </c>
      <c r="F103" s="131"/>
      <c r="G103" s="132"/>
      <c r="H103" s="130">
        <v>70000</v>
      </c>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679</v>
      </c>
      <c r="B106" s="120">
        <v>1993</v>
      </c>
      <c r="C106" s="124"/>
      <c r="D106" s="124"/>
      <c r="E106" s="124"/>
      <c r="F106" s="124"/>
      <c r="G106" s="125"/>
      <c r="H106" s="125"/>
      <c r="I106" s="116"/>
      <c r="J106" s="125"/>
      <c r="K106" s="125"/>
    </row>
    <row r="107" spans="1:11" ht="12" x14ac:dyDescent="0.2">
      <c r="A107" s="117" t="s">
        <v>487</v>
      </c>
      <c r="B107" s="120">
        <v>1999</v>
      </c>
      <c r="C107" s="119">
        <v>2500</v>
      </c>
      <c r="D107" s="119">
        <v>4000</v>
      </c>
      <c r="E107" s="119"/>
      <c r="F107" s="119">
        <v>3500</v>
      </c>
      <c r="G107" s="121"/>
      <c r="H107" s="121"/>
      <c r="I107" s="121"/>
      <c r="J107" s="121">
        <v>2000</v>
      </c>
      <c r="K107" s="121"/>
    </row>
    <row r="108" spans="1:11" ht="12.75" thickBot="1" x14ac:dyDescent="0.25">
      <c r="A108" s="133" t="s">
        <v>111</v>
      </c>
      <c r="B108" s="134"/>
      <c r="C108" s="135">
        <f>SUM(C95:C107)</f>
        <v>8500</v>
      </c>
      <c r="D108" s="135">
        <f t="shared" ref="D108:K108" si="3">SUM(D95:D107)</f>
        <v>4700</v>
      </c>
      <c r="E108" s="135">
        <f t="shared" si="3"/>
        <v>60000</v>
      </c>
      <c r="F108" s="135">
        <f t="shared" si="3"/>
        <v>3500</v>
      </c>
      <c r="G108" s="135">
        <f t="shared" si="3"/>
        <v>0</v>
      </c>
      <c r="H108" s="135">
        <f t="shared" si="3"/>
        <v>70000</v>
      </c>
      <c r="I108" s="135">
        <f t="shared" si="3"/>
        <v>0</v>
      </c>
      <c r="J108" s="135">
        <f t="shared" si="3"/>
        <v>2000</v>
      </c>
      <c r="K108" s="135">
        <f t="shared" si="3"/>
        <v>0</v>
      </c>
    </row>
    <row r="109" spans="1:11" ht="13.5" thickTop="1" thickBot="1" x14ac:dyDescent="0.25">
      <c r="A109" s="136" t="s">
        <v>112</v>
      </c>
      <c r="B109" s="137" t="s">
        <v>275</v>
      </c>
      <c r="C109" s="138">
        <f t="shared" ref="C109:K109" si="4">SUM(C12,C18,C40,C63,C67,C75,C82,C93,C108)</f>
        <v>1487150</v>
      </c>
      <c r="D109" s="138">
        <f t="shared" si="4"/>
        <v>274800</v>
      </c>
      <c r="E109" s="138">
        <f t="shared" si="4"/>
        <v>358050</v>
      </c>
      <c r="F109" s="138">
        <f t="shared" si="4"/>
        <v>113600</v>
      </c>
      <c r="G109" s="138">
        <f t="shared" si="4"/>
        <v>202500</v>
      </c>
      <c r="H109" s="138">
        <f t="shared" si="4"/>
        <v>70000</v>
      </c>
      <c r="I109" s="138">
        <f t="shared" si="4"/>
        <v>28500</v>
      </c>
      <c r="J109" s="138">
        <f t="shared" si="4"/>
        <v>477000</v>
      </c>
      <c r="K109" s="138">
        <f t="shared" si="4"/>
        <v>800</v>
      </c>
    </row>
    <row r="110" spans="1:11" ht="24.75" thickTop="1" x14ac:dyDescent="0.2">
      <c r="A110" s="139" t="s">
        <v>861</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261</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388</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724</v>
      </c>
      <c r="B115" s="149"/>
      <c r="C115" s="150"/>
      <c r="D115" s="151"/>
      <c r="E115" s="152"/>
      <c r="F115" s="151"/>
      <c r="G115" s="153"/>
      <c r="H115" s="154"/>
      <c r="I115" s="154"/>
      <c r="J115" s="154"/>
      <c r="K115" s="155"/>
    </row>
    <row r="116" spans="1:11" ht="16.5" customHeight="1" x14ac:dyDescent="0.2">
      <c r="A116" s="156" t="s">
        <v>726</v>
      </c>
      <c r="B116" s="157"/>
      <c r="C116" s="115"/>
      <c r="D116" s="115"/>
      <c r="E116" s="115"/>
      <c r="F116" s="115"/>
      <c r="G116" s="116"/>
      <c r="H116" s="116"/>
      <c r="I116" s="116"/>
      <c r="J116" s="116"/>
      <c r="K116" s="116"/>
    </row>
    <row r="117" spans="1:11" ht="12" x14ac:dyDescent="0.2">
      <c r="A117" s="145" t="s">
        <v>749</v>
      </c>
      <c r="B117" s="120">
        <v>3001</v>
      </c>
      <c r="C117" s="119">
        <v>2450000</v>
      </c>
      <c r="D117" s="119">
        <v>150000</v>
      </c>
      <c r="E117" s="119"/>
      <c r="F117" s="119">
        <v>100000</v>
      </c>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7" customFormat="1" ht="12" x14ac:dyDescent="0.2">
      <c r="A119" s="1705" t="s">
        <v>754</v>
      </c>
      <c r="B119" s="1706" t="s">
        <v>755</v>
      </c>
      <c r="C119" s="124"/>
      <c r="D119" s="124"/>
      <c r="E119" s="124"/>
      <c r="F119" s="124"/>
      <c r="G119" s="125"/>
      <c r="H119" s="125"/>
      <c r="I119" s="116"/>
      <c r="J119" s="125"/>
      <c r="K119" s="125"/>
    </row>
    <row r="120" spans="1:11" ht="22.5" x14ac:dyDescent="0.2">
      <c r="A120" s="159" t="s">
        <v>862</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2450000</v>
      </c>
      <c r="D121" s="166">
        <f t="shared" si="5"/>
        <v>150000</v>
      </c>
      <c r="E121" s="166">
        <f t="shared" si="5"/>
        <v>0</v>
      </c>
      <c r="F121" s="166">
        <f t="shared" si="5"/>
        <v>100000</v>
      </c>
      <c r="G121" s="166">
        <f t="shared" si="5"/>
        <v>0</v>
      </c>
      <c r="H121" s="166">
        <f t="shared" si="5"/>
        <v>0</v>
      </c>
      <c r="I121" s="163"/>
      <c r="J121" s="166">
        <f>SUM(J117:J120)</f>
        <v>0</v>
      </c>
      <c r="K121" s="166">
        <f>SUM(K117:K120)</f>
        <v>0</v>
      </c>
    </row>
    <row r="122" spans="1:11" ht="15.75" customHeight="1" thickTop="1" x14ac:dyDescent="0.2">
      <c r="A122" s="167" t="s">
        <v>725</v>
      </c>
      <c r="B122" s="168"/>
      <c r="C122" s="169"/>
      <c r="D122" s="169"/>
      <c r="E122" s="170"/>
      <c r="F122" s="169"/>
      <c r="G122" s="163"/>
      <c r="H122" s="163"/>
      <c r="I122" s="163"/>
      <c r="J122" s="163"/>
      <c r="K122" s="163"/>
    </row>
    <row r="123" spans="1:11" ht="12" x14ac:dyDescent="0.2">
      <c r="A123" s="470" t="s">
        <v>533</v>
      </c>
      <c r="B123" s="171"/>
      <c r="C123" s="169"/>
      <c r="D123" s="169"/>
      <c r="E123" s="170"/>
      <c r="F123" s="169"/>
      <c r="G123" s="163"/>
      <c r="H123" s="163"/>
      <c r="I123" s="163"/>
      <c r="J123" s="163"/>
      <c r="K123" s="163"/>
    </row>
    <row r="124" spans="1:11" ht="12" x14ac:dyDescent="0.2">
      <c r="A124" s="172" t="s">
        <v>77</v>
      </c>
      <c r="B124" s="173">
        <v>3100</v>
      </c>
      <c r="C124" s="161">
        <v>37000</v>
      </c>
      <c r="D124" s="170"/>
      <c r="E124" s="170"/>
      <c r="F124" s="161"/>
      <c r="G124" s="163"/>
      <c r="H124" s="163"/>
      <c r="I124" s="163"/>
      <c r="J124" s="163"/>
      <c r="K124" s="163"/>
    </row>
    <row r="125" spans="1:11" ht="12" x14ac:dyDescent="0.2">
      <c r="A125" s="172" t="s">
        <v>682</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683</v>
      </c>
      <c r="B128" s="174">
        <v>3130</v>
      </c>
      <c r="C128" s="161"/>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342</v>
      </c>
      <c r="B130" s="174">
        <v>3199</v>
      </c>
      <c r="C130" s="161"/>
      <c r="D130" s="161"/>
      <c r="E130" s="170"/>
      <c r="F130" s="161"/>
      <c r="G130" s="163"/>
      <c r="H130" s="163"/>
      <c r="I130" s="163"/>
      <c r="J130" s="163"/>
      <c r="K130" s="163"/>
    </row>
    <row r="131" spans="1:11" ht="12.75" thickBot="1" x14ac:dyDescent="0.25">
      <c r="A131" s="164" t="s">
        <v>114</v>
      </c>
      <c r="B131" s="175"/>
      <c r="C131" s="166">
        <f>SUM(C124:C130)</f>
        <v>37000</v>
      </c>
      <c r="D131" s="166">
        <f>SUM(D124:D130)</f>
        <v>0</v>
      </c>
      <c r="E131" s="169"/>
      <c r="F131" s="166">
        <f>SUM(F124:F130)</f>
        <v>0</v>
      </c>
      <c r="G131" s="163"/>
      <c r="H131" s="163"/>
      <c r="I131" s="163"/>
      <c r="J131" s="163"/>
      <c r="K131" s="163"/>
    </row>
    <row r="132" spans="1:11" ht="15.75" customHeight="1" thickTop="1" x14ac:dyDescent="0.2">
      <c r="A132" s="471" t="s">
        <v>443</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375</v>
      </c>
      <c r="B135" s="179">
        <v>3225</v>
      </c>
      <c r="C135" s="184"/>
      <c r="D135" s="184"/>
      <c r="E135" s="181"/>
      <c r="F135" s="181"/>
      <c r="G135" s="185"/>
      <c r="H135" s="183"/>
      <c r="I135" s="183"/>
      <c r="J135" s="183"/>
      <c r="K135" s="183"/>
    </row>
    <row r="136" spans="1:11" ht="12" x14ac:dyDescent="0.2">
      <c r="A136" s="178" t="s">
        <v>376</v>
      </c>
      <c r="B136" s="179">
        <v>3235</v>
      </c>
      <c r="C136" s="184">
        <v>16000</v>
      </c>
      <c r="D136" s="184"/>
      <c r="E136" s="181"/>
      <c r="F136" s="181"/>
      <c r="G136" s="184"/>
      <c r="H136" s="183"/>
      <c r="I136" s="183"/>
      <c r="J136" s="183"/>
      <c r="K136" s="183"/>
    </row>
    <row r="137" spans="1:11" ht="12" x14ac:dyDescent="0.2">
      <c r="A137" s="186" t="s">
        <v>377</v>
      </c>
      <c r="B137" s="179">
        <v>3240</v>
      </c>
      <c r="C137" s="184"/>
      <c r="D137" s="184"/>
      <c r="E137" s="181"/>
      <c r="F137" s="181"/>
      <c r="G137" s="185"/>
      <c r="H137" s="183"/>
      <c r="I137" s="183"/>
      <c r="J137" s="183"/>
      <c r="K137" s="183"/>
    </row>
    <row r="138" spans="1:11" ht="12" x14ac:dyDescent="0.2">
      <c r="A138" s="178" t="s">
        <v>378</v>
      </c>
      <c r="B138" s="179">
        <v>3270</v>
      </c>
      <c r="C138" s="184"/>
      <c r="D138" s="184"/>
      <c r="E138" s="181"/>
      <c r="F138" s="181"/>
      <c r="G138" s="184"/>
      <c r="H138" s="183"/>
      <c r="I138" s="183"/>
      <c r="J138" s="183"/>
      <c r="K138" s="183"/>
    </row>
    <row r="139" spans="1:11" ht="12" x14ac:dyDescent="0.2">
      <c r="A139" s="178" t="s">
        <v>402</v>
      </c>
      <c r="B139" s="179">
        <v>3299</v>
      </c>
      <c r="C139" s="184"/>
      <c r="D139" s="184"/>
      <c r="E139" s="181"/>
      <c r="F139" s="181"/>
      <c r="G139" s="185"/>
      <c r="H139" s="183"/>
      <c r="I139" s="183"/>
      <c r="J139" s="183"/>
      <c r="K139" s="183"/>
    </row>
    <row r="140" spans="1:11" ht="12.75" thickBot="1" x14ac:dyDescent="0.25">
      <c r="A140" s="187" t="s">
        <v>115</v>
      </c>
      <c r="B140" s="188"/>
      <c r="C140" s="189">
        <f>SUM(C133:C139)</f>
        <v>16000</v>
      </c>
      <c r="D140" s="189">
        <f>SUM(D133:D139)</f>
        <v>0</v>
      </c>
      <c r="E140" s="181"/>
      <c r="F140" s="181"/>
      <c r="G140" s="189">
        <f>SUM(G133:G139)</f>
        <v>0</v>
      </c>
      <c r="H140" s="183"/>
      <c r="I140" s="183"/>
      <c r="J140" s="183"/>
      <c r="K140" s="183"/>
    </row>
    <row r="141" spans="1:11" ht="15.75" customHeight="1" thickTop="1" x14ac:dyDescent="0.2">
      <c r="A141" s="471" t="s">
        <v>534</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391</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700</v>
      </c>
      <c r="D145" s="181"/>
      <c r="E145" s="181"/>
      <c r="F145" s="181"/>
      <c r="G145" s="183"/>
      <c r="H145" s="183"/>
      <c r="I145" s="183"/>
      <c r="J145" s="183"/>
      <c r="K145" s="183"/>
    </row>
    <row r="146" spans="1:11" ht="13.5" thickTop="1" thickBot="1" x14ac:dyDescent="0.25">
      <c r="A146" s="200" t="s">
        <v>407</v>
      </c>
      <c r="B146" s="201">
        <v>3365</v>
      </c>
      <c r="C146" s="199"/>
      <c r="D146" s="202"/>
      <c r="E146" s="181"/>
      <c r="F146" s="181"/>
      <c r="G146" s="203"/>
      <c r="H146" s="183"/>
      <c r="I146" s="183"/>
      <c r="J146" s="183"/>
      <c r="K146" s="183"/>
    </row>
    <row r="147" spans="1:11" ht="13.5" thickTop="1" thickBot="1" x14ac:dyDescent="0.25">
      <c r="A147" s="204" t="s">
        <v>135</v>
      </c>
      <c r="B147" s="179">
        <v>3370</v>
      </c>
      <c r="C147" s="199">
        <v>7000</v>
      </c>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535</v>
      </c>
      <c r="B150" s="215"/>
      <c r="C150" s="216"/>
      <c r="D150" s="216"/>
      <c r="E150" s="217"/>
      <c r="F150" s="216"/>
      <c r="G150" s="218"/>
      <c r="H150" s="218"/>
      <c r="I150" s="218"/>
      <c r="J150" s="218"/>
      <c r="K150" s="218"/>
    </row>
    <row r="151" spans="1:11" ht="12" x14ac:dyDescent="0.2">
      <c r="A151" s="205" t="s">
        <v>684</v>
      </c>
      <c r="B151" s="219">
        <v>3500</v>
      </c>
      <c r="C151" s="220"/>
      <c r="D151" s="220"/>
      <c r="E151" s="217"/>
      <c r="F151" s="220">
        <v>70000</v>
      </c>
      <c r="G151" s="221"/>
      <c r="H151" s="218"/>
      <c r="I151" s="218"/>
      <c r="J151" s="218"/>
      <c r="K151" s="218"/>
    </row>
    <row r="152" spans="1:11" ht="12" x14ac:dyDescent="0.2">
      <c r="A152" s="205" t="s">
        <v>475</v>
      </c>
      <c r="B152" s="206">
        <v>3510</v>
      </c>
      <c r="C152" s="222"/>
      <c r="D152" s="222"/>
      <c r="E152" s="217"/>
      <c r="F152" s="222">
        <v>110000</v>
      </c>
      <c r="G152" s="221"/>
      <c r="H152" s="218"/>
      <c r="I152" s="218"/>
      <c r="J152" s="218"/>
      <c r="K152" s="218"/>
    </row>
    <row r="153" spans="1:11" ht="12" x14ac:dyDescent="0.2">
      <c r="A153" s="205" t="s">
        <v>483</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180000</v>
      </c>
      <c r="G154" s="225">
        <f>SUM(G151:G153)</f>
        <v>0</v>
      </c>
      <c r="H154" s="218"/>
      <c r="I154" s="218"/>
      <c r="J154" s="218"/>
      <c r="K154" s="218"/>
    </row>
    <row r="155" spans="1:11" ht="13.5" thickTop="1" thickBot="1" x14ac:dyDescent="0.25">
      <c r="A155" s="226" t="s">
        <v>422</v>
      </c>
      <c r="B155" s="227">
        <v>3610</v>
      </c>
      <c r="C155" s="220"/>
      <c r="D155" s="217"/>
      <c r="E155" s="217"/>
      <c r="F155" s="217"/>
      <c r="G155" s="218"/>
      <c r="H155" s="218"/>
      <c r="I155" s="218"/>
      <c r="J155" s="218"/>
      <c r="K155" s="218"/>
    </row>
    <row r="156" spans="1:11" ht="13.5" thickTop="1" thickBot="1" x14ac:dyDescent="0.25">
      <c r="A156" s="228" t="s">
        <v>260</v>
      </c>
      <c r="B156" s="201">
        <v>3660</v>
      </c>
      <c r="C156" s="207"/>
      <c r="D156" s="208"/>
      <c r="E156" s="217"/>
      <c r="F156" s="208"/>
      <c r="G156" s="209"/>
      <c r="H156" s="218"/>
      <c r="I156" s="218"/>
      <c r="J156" s="218"/>
      <c r="K156" s="218"/>
    </row>
    <row r="157" spans="1:11" ht="13.5" thickTop="1" thickBot="1" x14ac:dyDescent="0.25">
      <c r="A157" s="229" t="s">
        <v>423</v>
      </c>
      <c r="B157" s="201">
        <v>3695</v>
      </c>
      <c r="C157" s="230"/>
      <c r="D157" s="231"/>
      <c r="E157" s="231"/>
      <c r="F157" s="230"/>
      <c r="G157" s="232"/>
      <c r="H157" s="233"/>
      <c r="I157" s="233"/>
      <c r="J157" s="233"/>
      <c r="K157" s="233"/>
    </row>
    <row r="158" spans="1:11" ht="13.5" thickTop="1" thickBot="1" x14ac:dyDescent="0.25">
      <c r="A158" s="234" t="s">
        <v>424</v>
      </c>
      <c r="B158" s="235">
        <v>3705</v>
      </c>
      <c r="C158" s="230">
        <v>250000</v>
      </c>
      <c r="D158" s="236"/>
      <c r="E158" s="231"/>
      <c r="F158" s="230"/>
      <c r="G158" s="232"/>
      <c r="H158" s="233"/>
      <c r="I158" s="233"/>
      <c r="J158" s="233"/>
      <c r="K158" s="233"/>
    </row>
    <row r="159" spans="1:11" ht="13.5" thickTop="1" thickBot="1" x14ac:dyDescent="0.25">
      <c r="A159" s="234" t="s">
        <v>459</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685</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390</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442</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310700</v>
      </c>
      <c r="D168" s="254">
        <f t="shared" si="6"/>
        <v>0</v>
      </c>
      <c r="E168" s="254">
        <f t="shared" si="6"/>
        <v>0</v>
      </c>
      <c r="F168" s="254">
        <f t="shared" si="6"/>
        <v>180000</v>
      </c>
      <c r="G168" s="254">
        <f t="shared" si="6"/>
        <v>0</v>
      </c>
      <c r="H168" s="254">
        <f t="shared" si="6"/>
        <v>0</v>
      </c>
      <c r="I168" s="254">
        <f t="shared" si="6"/>
        <v>0</v>
      </c>
      <c r="J168" s="254">
        <f t="shared" si="6"/>
        <v>0</v>
      </c>
      <c r="K168" s="254">
        <f t="shared" si="6"/>
        <v>0</v>
      </c>
    </row>
    <row r="169" spans="1:11" ht="13.5" thickTop="1" thickBot="1" x14ac:dyDescent="0.25">
      <c r="A169" s="255" t="s">
        <v>518</v>
      </c>
      <c r="B169" s="256">
        <v>3000</v>
      </c>
      <c r="C169" s="257">
        <f t="shared" ref="C169:K169" si="7">SUM(C121,C168)</f>
        <v>2760700</v>
      </c>
      <c r="D169" s="257">
        <f t="shared" si="7"/>
        <v>150000</v>
      </c>
      <c r="E169" s="257">
        <f t="shared" si="7"/>
        <v>0</v>
      </c>
      <c r="F169" s="257">
        <f t="shared" si="7"/>
        <v>280000</v>
      </c>
      <c r="G169" s="257">
        <f t="shared" si="7"/>
        <v>0</v>
      </c>
      <c r="H169" s="257">
        <f t="shared" si="7"/>
        <v>0</v>
      </c>
      <c r="I169" s="257">
        <f t="shared" si="7"/>
        <v>0</v>
      </c>
      <c r="J169" s="257">
        <f t="shared" si="7"/>
        <v>0</v>
      </c>
      <c r="K169" s="257">
        <f t="shared" si="7"/>
        <v>0</v>
      </c>
    </row>
    <row r="170" spans="1:11" ht="16.7" customHeight="1" thickTop="1" x14ac:dyDescent="0.2">
      <c r="A170" s="258" t="s">
        <v>727</v>
      </c>
      <c r="B170" s="480"/>
      <c r="C170" s="259"/>
      <c r="D170" s="259"/>
      <c r="E170" s="259"/>
      <c r="F170" s="259"/>
      <c r="G170" s="260"/>
      <c r="H170" s="260"/>
      <c r="I170" s="260"/>
      <c r="J170" s="260"/>
      <c r="K170" s="261"/>
    </row>
    <row r="171" spans="1:11" ht="24" customHeight="1" x14ac:dyDescent="0.2">
      <c r="A171" s="1760" t="s">
        <v>863</v>
      </c>
      <c r="B171" s="1761"/>
      <c r="C171" s="262"/>
      <c r="D171" s="263"/>
      <c r="E171" s="263"/>
      <c r="F171" s="263"/>
      <c r="G171" s="264"/>
      <c r="H171" s="264"/>
      <c r="I171" s="264"/>
      <c r="J171" s="264"/>
      <c r="K171" s="265"/>
    </row>
    <row r="172" spans="1:11" ht="12" x14ac:dyDescent="0.2">
      <c r="A172" s="266" t="s">
        <v>278</v>
      </c>
      <c r="B172" s="267">
        <v>4001</v>
      </c>
      <c r="C172" s="268"/>
      <c r="D172" s="268"/>
      <c r="E172" s="269"/>
      <c r="F172" s="268"/>
      <c r="G172" s="270"/>
      <c r="H172" s="270"/>
      <c r="I172" s="270"/>
      <c r="J172" s="270"/>
      <c r="K172" s="270"/>
    </row>
    <row r="173" spans="1:11" ht="22.5" x14ac:dyDescent="0.2">
      <c r="A173" s="271" t="s">
        <v>519</v>
      </c>
      <c r="B173" s="272">
        <v>4009</v>
      </c>
      <c r="C173" s="268"/>
      <c r="D173" s="268"/>
      <c r="E173" s="269"/>
      <c r="F173" s="268"/>
      <c r="G173" s="270"/>
      <c r="H173" s="270"/>
      <c r="I173" s="270"/>
      <c r="J173" s="270"/>
      <c r="K173" s="270"/>
    </row>
    <row r="174" spans="1:11" ht="13.5" thickBot="1" x14ac:dyDescent="0.25">
      <c r="A174" s="1762" t="s">
        <v>392</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0" t="s">
        <v>864</v>
      </c>
      <c r="B175" s="1761"/>
      <c r="C175" s="274"/>
      <c r="D175" s="275"/>
      <c r="E175" s="275"/>
      <c r="F175" s="275"/>
      <c r="G175" s="276"/>
      <c r="H175" s="276"/>
      <c r="I175" s="276"/>
      <c r="J175" s="276"/>
      <c r="K175" s="276"/>
    </row>
    <row r="176" spans="1:11" ht="12" x14ac:dyDescent="0.2">
      <c r="A176" s="277" t="s">
        <v>280</v>
      </c>
      <c r="B176" s="267">
        <v>4045</v>
      </c>
      <c r="C176" s="268"/>
      <c r="D176" s="275"/>
      <c r="E176" s="275"/>
      <c r="F176" s="275"/>
      <c r="G176" s="276"/>
      <c r="H176" s="276"/>
      <c r="I176" s="276"/>
      <c r="J176" s="276"/>
      <c r="K176" s="276"/>
    </row>
    <row r="177" spans="1:11" ht="12" x14ac:dyDescent="0.2">
      <c r="A177" s="277" t="s">
        <v>281</v>
      </c>
      <c r="B177" s="267">
        <v>4050</v>
      </c>
      <c r="C177" s="268"/>
      <c r="D177" s="268"/>
      <c r="E177" s="275"/>
      <c r="F177" s="275"/>
      <c r="G177" s="276"/>
      <c r="H177" s="270"/>
      <c r="I177" s="276"/>
      <c r="J177" s="276"/>
      <c r="K177" s="276"/>
    </row>
    <row r="178" spans="1:11" ht="12" x14ac:dyDescent="0.2">
      <c r="A178" s="277" t="s">
        <v>282</v>
      </c>
      <c r="B178" s="267">
        <v>4060</v>
      </c>
      <c r="C178" s="268"/>
      <c r="D178" s="268"/>
      <c r="E178" s="278"/>
      <c r="F178" s="268"/>
      <c r="G178" s="270"/>
      <c r="H178" s="270"/>
      <c r="I178" s="276"/>
      <c r="J178" s="276"/>
      <c r="K178" s="279"/>
    </row>
    <row r="179" spans="1:11" ht="22.5" x14ac:dyDescent="0.2">
      <c r="A179" s="280" t="s">
        <v>865</v>
      </c>
      <c r="B179" s="272">
        <v>4090</v>
      </c>
      <c r="C179" s="281"/>
      <c r="D179" s="281"/>
      <c r="E179" s="278"/>
      <c r="F179" s="281"/>
      <c r="G179" s="282"/>
      <c r="H179" s="282"/>
      <c r="I179" s="276"/>
      <c r="J179" s="276"/>
      <c r="K179" s="270"/>
    </row>
    <row r="180" spans="1:11" ht="12.75" thickBot="1" x14ac:dyDescent="0.25">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4" t="s">
        <v>866</v>
      </c>
      <c r="B181" s="1765"/>
      <c r="C181" s="275"/>
      <c r="D181" s="275"/>
      <c r="E181" s="278"/>
      <c r="F181" s="275"/>
      <c r="G181" s="276"/>
      <c r="H181" s="276"/>
      <c r="I181" s="276"/>
      <c r="J181" s="276"/>
      <c r="K181" s="276"/>
    </row>
    <row r="182" spans="1:11" ht="15.75" customHeight="1" x14ac:dyDescent="0.2">
      <c r="A182" s="473" t="s">
        <v>759</v>
      </c>
      <c r="B182" s="285"/>
      <c r="C182" s="275"/>
      <c r="D182" s="275"/>
      <c r="E182" s="278"/>
      <c r="F182" s="275"/>
      <c r="G182" s="276"/>
      <c r="H182" s="276"/>
      <c r="I182" s="276"/>
      <c r="J182" s="276"/>
      <c r="K182" s="276"/>
    </row>
    <row r="183" spans="1:11" ht="12" x14ac:dyDescent="0.2">
      <c r="A183" s="266" t="s">
        <v>760</v>
      </c>
      <c r="B183" s="286">
        <v>4100</v>
      </c>
      <c r="C183" s="268"/>
      <c r="D183" s="268"/>
      <c r="E183" s="275"/>
      <c r="F183" s="268"/>
      <c r="G183" s="270"/>
      <c r="H183" s="276"/>
      <c r="I183" s="276"/>
      <c r="J183" s="276"/>
      <c r="K183" s="276"/>
    </row>
    <row r="184" spans="1:11" ht="12" x14ac:dyDescent="0.2">
      <c r="A184" s="266" t="s">
        <v>761</v>
      </c>
      <c r="B184" s="287" t="s">
        <v>594</v>
      </c>
      <c r="C184" s="269"/>
      <c r="D184" s="269"/>
      <c r="E184" s="275"/>
      <c r="F184" s="269"/>
      <c r="G184" s="270"/>
      <c r="H184" s="276"/>
      <c r="I184" s="276"/>
      <c r="J184" s="276"/>
      <c r="K184" s="276"/>
    </row>
    <row r="185" spans="1:11" ht="12" x14ac:dyDescent="0.2">
      <c r="A185" s="266" t="s">
        <v>762</v>
      </c>
      <c r="B185" s="287" t="s">
        <v>595</v>
      </c>
      <c r="C185" s="269">
        <v>25000</v>
      </c>
      <c r="D185" s="269"/>
      <c r="E185" s="275"/>
      <c r="F185" s="269"/>
      <c r="G185" s="270"/>
      <c r="H185" s="276"/>
      <c r="I185" s="276"/>
      <c r="J185" s="276"/>
      <c r="K185" s="276"/>
    </row>
    <row r="186" spans="1:11" ht="12" x14ac:dyDescent="0.2">
      <c r="A186" s="266" t="s">
        <v>763</v>
      </c>
      <c r="B186" s="287" t="s">
        <v>596</v>
      </c>
      <c r="C186" s="269"/>
      <c r="D186" s="269"/>
      <c r="E186" s="275"/>
      <c r="F186" s="269"/>
      <c r="G186" s="270"/>
      <c r="H186" s="276"/>
      <c r="I186" s="276"/>
      <c r="J186" s="276"/>
      <c r="K186" s="276"/>
    </row>
    <row r="187" spans="1:11" ht="12.75" thickBot="1" x14ac:dyDescent="0.25">
      <c r="A187" s="288" t="s">
        <v>764</v>
      </c>
      <c r="B187" s="134"/>
      <c r="C187" s="273">
        <f>SUM(C183:C186)</f>
        <v>25000</v>
      </c>
      <c r="D187" s="273">
        <f>SUM(D183:D186)</f>
        <v>0</v>
      </c>
      <c r="E187" s="275"/>
      <c r="F187" s="273">
        <f>SUM(F183:F186)</f>
        <v>0</v>
      </c>
      <c r="G187" s="273">
        <f>SUM(G183:G186)</f>
        <v>0</v>
      </c>
      <c r="H187" s="276"/>
      <c r="I187" s="276"/>
      <c r="J187" s="276"/>
      <c r="K187" s="276"/>
    </row>
    <row r="188" spans="1:11" ht="15.75" customHeight="1" thickTop="1" x14ac:dyDescent="0.2">
      <c r="A188" s="471" t="s">
        <v>590</v>
      </c>
      <c r="B188" s="289"/>
      <c r="C188" s="290"/>
      <c r="D188" s="275"/>
      <c r="E188" s="275"/>
      <c r="F188" s="275"/>
      <c r="G188" s="275"/>
      <c r="H188" s="276"/>
      <c r="I188" s="276"/>
      <c r="J188" s="276"/>
      <c r="K188" s="276"/>
    </row>
    <row r="189" spans="1:11" ht="12" x14ac:dyDescent="0.2">
      <c r="A189" s="291" t="s">
        <v>686</v>
      </c>
      <c r="B189" s="292" t="s">
        <v>536</v>
      </c>
      <c r="C189" s="269"/>
      <c r="D189" s="275"/>
      <c r="E189" s="275"/>
      <c r="F189" s="275"/>
      <c r="G189" s="269"/>
      <c r="H189" s="276"/>
      <c r="I189" s="276"/>
      <c r="J189" s="276"/>
      <c r="K189" s="276"/>
    </row>
    <row r="190" spans="1:11" ht="12" x14ac:dyDescent="0.2">
      <c r="A190" s="293" t="s">
        <v>409</v>
      </c>
      <c r="B190" s="294">
        <v>4210</v>
      </c>
      <c r="C190" s="295">
        <v>108000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v>37000</v>
      </c>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687</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343</v>
      </c>
      <c r="B196" s="294">
        <v>4299</v>
      </c>
      <c r="C196" s="299"/>
      <c r="D196" s="296"/>
      <c r="E196" s="296"/>
      <c r="F196" s="296"/>
      <c r="G196" s="300"/>
      <c r="H196" s="298"/>
      <c r="I196" s="298"/>
      <c r="J196" s="298"/>
      <c r="K196" s="298"/>
    </row>
    <row r="197" spans="1:11" ht="12.75" thickBot="1" x14ac:dyDescent="0.25">
      <c r="A197" s="303" t="s">
        <v>108</v>
      </c>
      <c r="B197" s="304"/>
      <c r="C197" s="273">
        <f>SUM(C189:C196)</f>
        <v>145000</v>
      </c>
      <c r="D197" s="296"/>
      <c r="E197" s="296"/>
      <c r="F197" s="296"/>
      <c r="G197" s="305">
        <f>SUM(G189:G196)</f>
        <v>0</v>
      </c>
      <c r="H197" s="298"/>
      <c r="I197" s="298"/>
      <c r="J197" s="298"/>
      <c r="K197" s="298"/>
    </row>
    <row r="198" spans="1:11" ht="15.75" customHeight="1" thickTop="1" x14ac:dyDescent="0.2">
      <c r="A198" s="471" t="s">
        <v>537</v>
      </c>
      <c r="B198" s="306"/>
      <c r="C198" s="275"/>
      <c r="D198" s="296"/>
      <c r="E198" s="296"/>
      <c r="F198" s="296"/>
      <c r="G198" s="298"/>
      <c r="H198" s="298"/>
      <c r="I198" s="298"/>
      <c r="J198" s="298"/>
      <c r="K198" s="298"/>
    </row>
    <row r="199" spans="1:11" ht="12" x14ac:dyDescent="0.2">
      <c r="A199" s="293" t="s">
        <v>89</v>
      </c>
      <c r="B199" s="294">
        <v>4300</v>
      </c>
      <c r="C199" s="299">
        <v>108000</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576</v>
      </c>
      <c r="B201" s="294">
        <v>4340</v>
      </c>
      <c r="C201" s="299"/>
      <c r="D201" s="299"/>
      <c r="E201" s="296"/>
      <c r="F201" s="299"/>
      <c r="G201" s="300"/>
      <c r="H201" s="298"/>
      <c r="I201" s="298"/>
      <c r="J201" s="298"/>
      <c r="K201" s="298"/>
    </row>
    <row r="202" spans="1:11" ht="12" x14ac:dyDescent="0.2">
      <c r="A202" s="293" t="s">
        <v>403</v>
      </c>
      <c r="B202" s="294">
        <v>4399</v>
      </c>
      <c r="C202" s="299"/>
      <c r="D202" s="299"/>
      <c r="E202" s="296"/>
      <c r="F202" s="299"/>
      <c r="G202" s="300"/>
      <c r="H202" s="298"/>
      <c r="I202" s="298"/>
      <c r="J202" s="298"/>
      <c r="K202" s="298"/>
    </row>
    <row r="203" spans="1:11" ht="12.75" thickBot="1" x14ac:dyDescent="0.25">
      <c r="A203" s="307" t="s">
        <v>118</v>
      </c>
      <c r="B203" s="308"/>
      <c r="C203" s="309">
        <f>SUM(C199:C202)</f>
        <v>108000</v>
      </c>
      <c r="D203" s="309">
        <f>SUM(D199:D202)</f>
        <v>0</v>
      </c>
      <c r="E203" s="296"/>
      <c r="F203" s="309">
        <f>SUM(F199:F202)</f>
        <v>0</v>
      </c>
      <c r="G203" s="309">
        <f>SUM(G199:G202)</f>
        <v>0</v>
      </c>
      <c r="H203" s="298"/>
      <c r="I203" s="298"/>
      <c r="J203" s="298"/>
      <c r="K203" s="298"/>
    </row>
    <row r="204" spans="1:11" ht="15.75" customHeight="1" thickTop="1" x14ac:dyDescent="0.2">
      <c r="A204" s="471" t="s">
        <v>538</v>
      </c>
      <c r="B204" s="310"/>
      <c r="C204" s="311"/>
      <c r="D204" s="311"/>
      <c r="E204" s="296"/>
      <c r="F204" s="311"/>
      <c r="G204" s="311"/>
      <c r="H204" s="298"/>
      <c r="I204" s="298"/>
      <c r="J204" s="298"/>
      <c r="K204" s="298"/>
    </row>
    <row r="205" spans="1:11" ht="12" x14ac:dyDescent="0.2">
      <c r="A205" s="312" t="s">
        <v>750</v>
      </c>
      <c r="B205" s="294">
        <v>4400</v>
      </c>
      <c r="C205" s="313"/>
      <c r="D205" s="313"/>
      <c r="E205" s="296"/>
      <c r="F205" s="313"/>
      <c r="G205" s="297"/>
      <c r="H205" s="298"/>
      <c r="I205" s="298"/>
      <c r="J205" s="298"/>
      <c r="K205" s="298"/>
    </row>
    <row r="206" spans="1:11" ht="12" x14ac:dyDescent="0.2">
      <c r="A206" s="314" t="s">
        <v>765</v>
      </c>
      <c r="B206" s="201">
        <v>4421</v>
      </c>
      <c r="C206" s="301"/>
      <c r="D206" s="301"/>
      <c r="E206" s="296"/>
      <c r="F206" s="301"/>
      <c r="G206" s="300"/>
      <c r="H206" s="298"/>
      <c r="I206" s="298"/>
      <c r="J206" s="298"/>
      <c r="K206" s="298"/>
    </row>
    <row r="207" spans="1:11" ht="12" x14ac:dyDescent="0.2">
      <c r="A207" s="312" t="s">
        <v>492</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532</v>
      </c>
      <c r="B209" s="320"/>
      <c r="C209" s="321"/>
      <c r="D209" s="321"/>
      <c r="E209" s="318"/>
      <c r="F209" s="321"/>
      <c r="G209" s="321"/>
      <c r="H209" s="319"/>
      <c r="I209" s="319"/>
      <c r="J209" s="319"/>
      <c r="K209" s="319"/>
    </row>
    <row r="210" spans="1:11" ht="12" x14ac:dyDescent="0.2">
      <c r="A210" s="322" t="s">
        <v>21</v>
      </c>
      <c r="B210" s="323" t="s">
        <v>408</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688</v>
      </c>
      <c r="B212" s="327">
        <v>4620</v>
      </c>
      <c r="C212" s="328"/>
      <c r="D212" s="328"/>
      <c r="E212" s="318"/>
      <c r="F212" s="328"/>
      <c r="G212" s="329"/>
      <c r="H212" s="319"/>
      <c r="I212" s="319"/>
      <c r="J212" s="319"/>
      <c r="K212" s="319"/>
    </row>
    <row r="213" spans="1:11" ht="12" x14ac:dyDescent="0.2">
      <c r="A213" s="330" t="s">
        <v>22</v>
      </c>
      <c r="B213" s="331">
        <v>4625</v>
      </c>
      <c r="C213" s="332">
        <v>35000</v>
      </c>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35000</v>
      </c>
      <c r="D216" s="338">
        <f>SUM(D210:D215)</f>
        <v>0</v>
      </c>
      <c r="E216" s="333"/>
      <c r="F216" s="338">
        <f>SUM(F210:F215)</f>
        <v>0</v>
      </c>
      <c r="G216" s="338">
        <f>SUM(G210:G215)</f>
        <v>0</v>
      </c>
      <c r="H216" s="335"/>
      <c r="I216" s="335"/>
      <c r="J216" s="335"/>
      <c r="K216" s="335"/>
    </row>
    <row r="217" spans="1:11" ht="15.75" customHeight="1" thickTop="1" x14ac:dyDescent="0.2">
      <c r="A217" s="471" t="s">
        <v>401</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402</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456</v>
      </c>
      <c r="B221" s="352">
        <v>4810</v>
      </c>
      <c r="C221" s="353"/>
      <c r="D221" s="353"/>
      <c r="E221" s="344"/>
      <c r="F221" s="344"/>
      <c r="G221" s="354"/>
      <c r="H221" s="346"/>
      <c r="I221" s="346"/>
      <c r="J221" s="346"/>
      <c r="K221" s="346"/>
    </row>
    <row r="222" spans="1:11" ht="12.75" thickTop="1" x14ac:dyDescent="0.2">
      <c r="A222" s="351" t="s">
        <v>553</v>
      </c>
      <c r="B222" s="352">
        <v>4850</v>
      </c>
      <c r="C222" s="355"/>
      <c r="D222" s="355"/>
      <c r="E222" s="345"/>
      <c r="F222" s="345"/>
      <c r="G222" s="356"/>
      <c r="H222" s="345"/>
      <c r="I222" s="346"/>
      <c r="J222" s="345"/>
      <c r="K222" s="345"/>
    </row>
    <row r="223" spans="1:11" ht="12" x14ac:dyDescent="0.2">
      <c r="A223" s="351" t="s">
        <v>554</v>
      </c>
      <c r="B223" s="352">
        <v>4851</v>
      </c>
      <c r="C223" s="343"/>
      <c r="D223" s="343"/>
      <c r="E223" s="357"/>
      <c r="F223" s="345"/>
      <c r="G223" s="345"/>
      <c r="H223" s="357"/>
      <c r="I223" s="346"/>
      <c r="J223" s="357"/>
      <c r="K223" s="357"/>
    </row>
    <row r="224" spans="1:11" ht="12" x14ac:dyDescent="0.2">
      <c r="A224" s="351" t="s">
        <v>555</v>
      </c>
      <c r="B224" s="352">
        <v>4852</v>
      </c>
      <c r="C224" s="343"/>
      <c r="D224" s="343"/>
      <c r="E224" s="345"/>
      <c r="F224" s="345"/>
      <c r="G224" s="345"/>
      <c r="H224" s="345"/>
      <c r="I224" s="346"/>
      <c r="J224" s="345"/>
      <c r="K224" s="345"/>
    </row>
    <row r="225" spans="1:11" ht="12" x14ac:dyDescent="0.2">
      <c r="A225" s="351" t="s">
        <v>556</v>
      </c>
      <c r="B225" s="352">
        <v>4853</v>
      </c>
      <c r="C225" s="343"/>
      <c r="D225" s="343"/>
      <c r="E225" s="345"/>
      <c r="F225" s="345"/>
      <c r="G225" s="345"/>
      <c r="H225" s="345"/>
      <c r="I225" s="346"/>
      <c r="J225" s="345"/>
      <c r="K225" s="345"/>
    </row>
    <row r="226" spans="1:11" ht="12" x14ac:dyDescent="0.2">
      <c r="A226" s="351" t="s">
        <v>557</v>
      </c>
      <c r="B226" s="352">
        <v>4854</v>
      </c>
      <c r="C226" s="343"/>
      <c r="D226" s="343"/>
      <c r="E226" s="345"/>
      <c r="F226" s="345"/>
      <c r="G226" s="345"/>
      <c r="H226" s="345"/>
      <c r="I226" s="346"/>
      <c r="J226" s="345"/>
      <c r="K226" s="345"/>
    </row>
    <row r="227" spans="1:11" ht="12" x14ac:dyDescent="0.2">
      <c r="A227" s="351" t="s">
        <v>567</v>
      </c>
      <c r="B227" s="352">
        <v>4855</v>
      </c>
      <c r="C227" s="343"/>
      <c r="D227" s="343"/>
      <c r="E227" s="345"/>
      <c r="F227" s="345"/>
      <c r="G227" s="345"/>
      <c r="H227" s="345"/>
      <c r="I227" s="346"/>
      <c r="J227" s="345"/>
      <c r="K227" s="345"/>
    </row>
    <row r="228" spans="1:11" ht="12" x14ac:dyDescent="0.2">
      <c r="A228" s="351" t="s">
        <v>558</v>
      </c>
      <c r="B228" s="352">
        <v>4856</v>
      </c>
      <c r="C228" s="343"/>
      <c r="D228" s="343"/>
      <c r="E228" s="345"/>
      <c r="F228" s="345"/>
      <c r="G228" s="345"/>
      <c r="H228" s="345"/>
      <c r="I228" s="346"/>
      <c r="J228" s="345"/>
      <c r="K228" s="345"/>
    </row>
    <row r="229" spans="1:11" ht="12" x14ac:dyDescent="0.2">
      <c r="A229" s="351" t="s">
        <v>559</v>
      </c>
      <c r="B229" s="352">
        <v>4857</v>
      </c>
      <c r="C229" s="343"/>
      <c r="D229" s="343"/>
      <c r="E229" s="345"/>
      <c r="F229" s="345"/>
      <c r="G229" s="345"/>
      <c r="H229" s="345"/>
      <c r="I229" s="346"/>
      <c r="J229" s="345"/>
      <c r="K229" s="345"/>
    </row>
    <row r="230" spans="1:11" ht="12" x14ac:dyDescent="0.2">
      <c r="A230" s="351" t="s">
        <v>394</v>
      </c>
      <c r="B230" s="352">
        <v>4860</v>
      </c>
      <c r="C230" s="343"/>
      <c r="D230" s="343"/>
      <c r="E230" s="345"/>
      <c r="F230" s="345"/>
      <c r="G230" s="345"/>
      <c r="H230" s="345"/>
      <c r="I230" s="346"/>
      <c r="J230" s="345"/>
      <c r="K230" s="345"/>
    </row>
    <row r="231" spans="1:11" ht="12" x14ac:dyDescent="0.2">
      <c r="A231" s="351" t="s">
        <v>560</v>
      </c>
      <c r="B231" s="352">
        <v>4861</v>
      </c>
      <c r="C231" s="343"/>
      <c r="D231" s="343"/>
      <c r="E231" s="345"/>
      <c r="F231" s="345"/>
      <c r="G231" s="345"/>
      <c r="H231" s="345"/>
      <c r="I231" s="346"/>
      <c r="J231" s="345"/>
      <c r="K231" s="345"/>
    </row>
    <row r="232" spans="1:11" ht="12" x14ac:dyDescent="0.2">
      <c r="A232" s="358" t="s">
        <v>393</v>
      </c>
      <c r="B232" s="347">
        <v>4862</v>
      </c>
      <c r="C232" s="359"/>
      <c r="D232" s="359"/>
      <c r="E232" s="360"/>
      <c r="F232" s="361"/>
      <c r="G232" s="361"/>
      <c r="H232" s="360"/>
      <c r="I232" s="346"/>
      <c r="J232" s="360"/>
      <c r="K232" s="360"/>
    </row>
    <row r="233" spans="1:11" ht="12" x14ac:dyDescent="0.2">
      <c r="A233" s="358" t="s">
        <v>561</v>
      </c>
      <c r="B233" s="347">
        <v>4863</v>
      </c>
      <c r="C233" s="359"/>
      <c r="D233" s="359"/>
      <c r="E233" s="362"/>
      <c r="F233" s="360"/>
      <c r="G233" s="360"/>
      <c r="H233" s="362"/>
      <c r="I233" s="346"/>
      <c r="J233" s="362"/>
      <c r="K233" s="362"/>
    </row>
    <row r="234" spans="1:11" ht="12" x14ac:dyDescent="0.2">
      <c r="A234" s="358" t="s">
        <v>568</v>
      </c>
      <c r="B234" s="347">
        <v>4864</v>
      </c>
      <c r="C234" s="359"/>
      <c r="D234" s="359"/>
      <c r="E234" s="361"/>
      <c r="F234" s="361"/>
      <c r="G234" s="361"/>
      <c r="H234" s="361"/>
      <c r="I234" s="346"/>
      <c r="J234" s="361"/>
      <c r="K234" s="361"/>
    </row>
    <row r="235" spans="1:11" ht="12" x14ac:dyDescent="0.2">
      <c r="A235" s="358" t="s">
        <v>569</v>
      </c>
      <c r="B235" s="347">
        <v>4865</v>
      </c>
      <c r="C235" s="359"/>
      <c r="D235" s="359"/>
      <c r="E235" s="361"/>
      <c r="F235" s="361"/>
      <c r="G235" s="361"/>
      <c r="H235" s="361"/>
      <c r="I235" s="346"/>
      <c r="J235" s="361"/>
      <c r="K235" s="361"/>
    </row>
    <row r="236" spans="1:11" ht="12" x14ac:dyDescent="0.2">
      <c r="A236" s="358" t="s">
        <v>570</v>
      </c>
      <c r="B236" s="347">
        <v>4866</v>
      </c>
      <c r="C236" s="359"/>
      <c r="D236" s="359"/>
      <c r="E236" s="361"/>
      <c r="F236" s="361"/>
      <c r="G236" s="361"/>
      <c r="H236" s="361"/>
      <c r="I236" s="346"/>
      <c r="J236" s="361"/>
      <c r="K236" s="361"/>
    </row>
    <row r="237" spans="1:11" ht="12" x14ac:dyDescent="0.2">
      <c r="A237" s="358" t="s">
        <v>571</v>
      </c>
      <c r="B237" s="347">
        <v>4867</v>
      </c>
      <c r="C237" s="359"/>
      <c r="D237" s="359"/>
      <c r="E237" s="361"/>
      <c r="F237" s="361"/>
      <c r="G237" s="361"/>
      <c r="H237" s="361"/>
      <c r="I237" s="346"/>
      <c r="J237" s="361"/>
      <c r="K237" s="361"/>
    </row>
    <row r="238" spans="1:11" ht="12" x14ac:dyDescent="0.2">
      <c r="A238" s="358" t="s">
        <v>572</v>
      </c>
      <c r="B238" s="347">
        <v>4868</v>
      </c>
      <c r="C238" s="359"/>
      <c r="D238" s="359"/>
      <c r="E238" s="361"/>
      <c r="F238" s="361"/>
      <c r="G238" s="361"/>
      <c r="H238" s="361"/>
      <c r="I238" s="346"/>
      <c r="J238" s="361"/>
      <c r="K238" s="361"/>
    </row>
    <row r="239" spans="1:11" ht="12" x14ac:dyDescent="0.2">
      <c r="A239" s="358" t="s">
        <v>573</v>
      </c>
      <c r="B239" s="347">
        <v>4869</v>
      </c>
      <c r="C239" s="359"/>
      <c r="D239" s="359"/>
      <c r="E239" s="361"/>
      <c r="F239" s="361"/>
      <c r="G239" s="361"/>
      <c r="H239" s="361"/>
      <c r="I239" s="346"/>
      <c r="J239" s="361"/>
      <c r="K239" s="361"/>
    </row>
    <row r="240" spans="1:11" ht="12" x14ac:dyDescent="0.2">
      <c r="A240" s="358" t="s">
        <v>562</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574</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689</v>
      </c>
      <c r="B250" s="347">
        <v>4880</v>
      </c>
      <c r="C250" s="359"/>
      <c r="D250" s="359"/>
      <c r="E250" s="361"/>
      <c r="F250" s="361"/>
      <c r="G250" s="361"/>
      <c r="H250" s="361"/>
      <c r="I250" s="346"/>
      <c r="J250" s="361"/>
      <c r="K250" s="361"/>
    </row>
    <row r="251" spans="1:11" ht="12.75" thickBot="1" x14ac:dyDescent="0.25">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670</v>
      </c>
      <c r="B252" s="366">
        <v>4901</v>
      </c>
      <c r="C252" s="367"/>
      <c r="D252" s="346"/>
      <c r="E252" s="346"/>
      <c r="F252" s="346"/>
      <c r="G252" s="346"/>
      <c r="H252" s="346"/>
      <c r="I252" s="346"/>
      <c r="J252" s="346"/>
      <c r="K252" s="346"/>
    </row>
    <row r="253" spans="1:11" ht="13.5" thickTop="1" thickBot="1" x14ac:dyDescent="0.25">
      <c r="A253" s="368" t="s">
        <v>692</v>
      </c>
      <c r="B253" s="369">
        <v>4902</v>
      </c>
      <c r="C253" s="370"/>
      <c r="D253" s="371"/>
      <c r="E253" s="346"/>
      <c r="F253" s="371"/>
      <c r="G253" s="371"/>
      <c r="H253" s="346"/>
      <c r="I253" s="346"/>
      <c r="J253" s="346"/>
      <c r="K253" s="346"/>
    </row>
    <row r="254" spans="1:11" ht="13.5" thickTop="1" thickBot="1" x14ac:dyDescent="0.25">
      <c r="A254" s="341" t="s">
        <v>770</v>
      </c>
      <c r="B254" s="347">
        <v>4905</v>
      </c>
      <c r="C254" s="373"/>
      <c r="D254" s="344"/>
      <c r="E254" s="344"/>
      <c r="F254" s="374"/>
      <c r="G254" s="354"/>
      <c r="H254" s="346"/>
      <c r="I254" s="346"/>
      <c r="J254" s="346"/>
      <c r="K254" s="346"/>
    </row>
    <row r="255" spans="1:11" ht="13.5" thickTop="1" thickBot="1" x14ac:dyDescent="0.25">
      <c r="A255" s="341" t="s">
        <v>751</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499</v>
      </c>
      <c r="B257" s="347">
        <v>4930</v>
      </c>
      <c r="C257" s="353"/>
      <c r="D257" s="353"/>
      <c r="E257" s="344"/>
      <c r="F257" s="353"/>
      <c r="G257" s="354"/>
      <c r="H257" s="346"/>
      <c r="I257" s="346"/>
      <c r="J257" s="346"/>
      <c r="K257" s="346"/>
    </row>
    <row r="258" spans="1:11" ht="13.5" thickTop="1" thickBot="1" x14ac:dyDescent="0.25">
      <c r="A258" s="314" t="s">
        <v>25</v>
      </c>
      <c r="B258" s="375">
        <v>4932</v>
      </c>
      <c r="C258" s="367"/>
      <c r="D258" s="367"/>
      <c r="E258" s="344"/>
      <c r="F258" s="367"/>
      <c r="G258" s="354"/>
      <c r="H258" s="346"/>
      <c r="I258" s="346"/>
      <c r="J258" s="346"/>
      <c r="K258" s="346"/>
    </row>
    <row r="259" spans="1:11" ht="13.5" thickTop="1" thickBot="1" x14ac:dyDescent="0.25">
      <c r="A259" s="341" t="s">
        <v>284</v>
      </c>
      <c r="B259" s="347">
        <v>4960</v>
      </c>
      <c r="C259" s="353"/>
      <c r="D259" s="353"/>
      <c r="E259" s="344"/>
      <c r="F259" s="353"/>
      <c r="G259" s="376"/>
      <c r="H259" s="346"/>
      <c r="I259" s="346"/>
      <c r="J259" s="346"/>
      <c r="K259" s="346"/>
    </row>
    <row r="260" spans="1:11" ht="13.5" thickTop="1" thickBot="1" x14ac:dyDescent="0.25">
      <c r="A260" s="1708" t="s">
        <v>756</v>
      </c>
      <c r="B260" s="347">
        <v>4981</v>
      </c>
      <c r="C260" s="367"/>
      <c r="D260" s="367"/>
      <c r="E260" s="344"/>
      <c r="F260" s="367"/>
      <c r="G260" s="376"/>
      <c r="H260" s="346"/>
      <c r="I260" s="346"/>
      <c r="J260" s="346"/>
      <c r="K260" s="346"/>
    </row>
    <row r="261" spans="1:11" ht="13.5" thickTop="1" thickBot="1" x14ac:dyDescent="0.25">
      <c r="A261" s="1708" t="s">
        <v>757</v>
      </c>
      <c r="B261" s="347">
        <v>4982</v>
      </c>
      <c r="C261" s="367"/>
      <c r="D261" s="367"/>
      <c r="E261" s="344"/>
      <c r="F261" s="367"/>
      <c r="G261" s="376"/>
      <c r="H261" s="346"/>
      <c r="I261" s="346"/>
      <c r="J261" s="346"/>
      <c r="K261" s="346"/>
    </row>
    <row r="262" spans="1:11" ht="13.5" thickTop="1" thickBot="1" x14ac:dyDescent="0.25">
      <c r="A262" s="377" t="s">
        <v>502</v>
      </c>
      <c r="B262" s="201">
        <v>4991</v>
      </c>
      <c r="C262" s="353">
        <v>10000</v>
      </c>
      <c r="D262" s="353"/>
      <c r="E262" s="344"/>
      <c r="F262" s="353"/>
      <c r="G262" s="354"/>
      <c r="H262" s="346"/>
      <c r="I262" s="346"/>
      <c r="J262" s="346"/>
      <c r="K262" s="346"/>
    </row>
    <row r="263" spans="1:11" ht="13.5" thickTop="1" thickBot="1" x14ac:dyDescent="0.25">
      <c r="A263" s="377" t="s">
        <v>503</v>
      </c>
      <c r="B263" s="201">
        <v>4992</v>
      </c>
      <c r="C263" s="353">
        <v>64000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867</v>
      </c>
      <c r="B265" s="479"/>
      <c r="C265" s="382">
        <f>SUM(C187,C197,C203,C208,C216,C220:C221,C251:C264)</f>
        <v>387000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387000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4634850</v>
      </c>
      <c r="D267" s="385">
        <f t="shared" si="11"/>
        <v>424800</v>
      </c>
      <c r="E267" s="385">
        <f t="shared" si="11"/>
        <v>358050</v>
      </c>
      <c r="F267" s="385">
        <f t="shared" si="11"/>
        <v>393600</v>
      </c>
      <c r="G267" s="385">
        <f t="shared" si="11"/>
        <v>202500</v>
      </c>
      <c r="H267" s="385">
        <f t="shared" si="11"/>
        <v>70000</v>
      </c>
      <c r="I267" s="385">
        <f t="shared" si="11"/>
        <v>28500</v>
      </c>
      <c r="J267" s="385">
        <f t="shared" si="11"/>
        <v>477000</v>
      </c>
      <c r="K267" s="385">
        <f t="shared" si="11"/>
        <v>800</v>
      </c>
    </row>
    <row r="268" spans="1:11" ht="12"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90" activePane="bottomRight" state="frozenSplit"/>
      <selection pane="topRight"/>
      <selection pane="bottomLeft"/>
      <selection pane="bottomRight" activeCell="F125" sqref="F125"/>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766" t="s">
        <v>878</v>
      </c>
      <c r="B1" s="704"/>
      <c r="C1" s="705" t="s">
        <v>306</v>
      </c>
      <c r="D1" s="705" t="s">
        <v>307</v>
      </c>
      <c r="E1" s="706" t="s">
        <v>308</v>
      </c>
      <c r="F1" s="707" t="s">
        <v>309</v>
      </c>
      <c r="G1" s="705" t="s">
        <v>310</v>
      </c>
      <c r="H1" s="705" t="s">
        <v>311</v>
      </c>
      <c r="I1" s="705" t="s">
        <v>312</v>
      </c>
      <c r="J1" s="706" t="s">
        <v>313</v>
      </c>
      <c r="K1" s="706" t="s">
        <v>314</v>
      </c>
    </row>
    <row r="2" spans="1:11" ht="24" x14ac:dyDescent="0.15">
      <c r="A2" s="1767"/>
      <c r="B2" s="708" t="s">
        <v>523</v>
      </c>
      <c r="C2" s="708" t="s">
        <v>465</v>
      </c>
      <c r="D2" s="708" t="s">
        <v>466</v>
      </c>
      <c r="E2" s="708" t="s">
        <v>467</v>
      </c>
      <c r="F2" s="708" t="s">
        <v>468</v>
      </c>
      <c r="G2" s="709" t="s">
        <v>469</v>
      </c>
      <c r="H2" s="709" t="s">
        <v>470</v>
      </c>
      <c r="I2" s="709" t="s">
        <v>315</v>
      </c>
      <c r="J2" s="709" t="s">
        <v>316</v>
      </c>
      <c r="K2" s="709" t="s">
        <v>268</v>
      </c>
    </row>
    <row r="3" spans="1:11" s="712" customFormat="1" ht="16.7" customHeight="1" x14ac:dyDescent="0.2">
      <c r="A3" s="1710" t="s">
        <v>229</v>
      </c>
      <c r="B3" s="710"/>
      <c r="C3" s="496"/>
      <c r="D3" s="496"/>
      <c r="E3" s="496"/>
      <c r="F3" s="496"/>
      <c r="G3" s="496"/>
      <c r="H3" s="496"/>
      <c r="I3" s="496"/>
      <c r="J3" s="496"/>
      <c r="K3" s="711"/>
    </row>
    <row r="4" spans="1:11" s="712" customFormat="1" ht="15.75" customHeight="1" x14ac:dyDescent="0.2">
      <c r="A4" s="1292" t="s">
        <v>176</v>
      </c>
      <c r="B4" s="1293" t="s">
        <v>275</v>
      </c>
      <c r="C4" s="713"/>
      <c r="D4" s="714"/>
      <c r="E4" s="714"/>
      <c r="F4" s="714"/>
      <c r="G4" s="714"/>
      <c r="H4" s="714"/>
      <c r="I4" s="714"/>
      <c r="J4" s="714"/>
      <c r="K4" s="715"/>
    </row>
    <row r="5" spans="1:11" s="712" customFormat="1" ht="12" x14ac:dyDescent="0.2">
      <c r="A5" s="716" t="s">
        <v>286</v>
      </c>
      <c r="B5" s="717">
        <v>1100</v>
      </c>
      <c r="C5" s="718">
        <v>1500000</v>
      </c>
      <c r="D5" s="719">
        <v>370000</v>
      </c>
      <c r="E5" s="719">
        <v>84000</v>
      </c>
      <c r="F5" s="719">
        <v>55000</v>
      </c>
      <c r="G5" s="719">
        <v>45000</v>
      </c>
      <c r="H5" s="719"/>
      <c r="I5" s="720"/>
      <c r="J5" s="721"/>
      <c r="K5" s="722">
        <f>SUM(C5:J5)</f>
        <v>2054000</v>
      </c>
    </row>
    <row r="6" spans="1:11" s="712" customFormat="1" ht="12" x14ac:dyDescent="0.2">
      <c r="A6" s="723" t="s">
        <v>681</v>
      </c>
      <c r="B6" s="724">
        <v>1115</v>
      </c>
      <c r="C6" s="725"/>
      <c r="D6" s="726"/>
      <c r="E6" s="727"/>
      <c r="F6" s="726"/>
      <c r="G6" s="726"/>
      <c r="H6" s="726"/>
      <c r="I6" s="726"/>
      <c r="J6" s="726"/>
      <c r="K6" s="499">
        <f>SUM(C6,E6)</f>
        <v>0</v>
      </c>
    </row>
    <row r="7" spans="1:11" s="712" customFormat="1" ht="12" x14ac:dyDescent="0.2">
      <c r="A7" s="723" t="s">
        <v>317</v>
      </c>
      <c r="B7" s="724">
        <v>1125</v>
      </c>
      <c r="C7" s="728">
        <v>135000</v>
      </c>
      <c r="D7" s="728">
        <v>20000</v>
      </c>
      <c r="E7" s="728">
        <v>6000</v>
      </c>
      <c r="F7" s="728">
        <v>32000</v>
      </c>
      <c r="G7" s="728">
        <v>6000</v>
      </c>
      <c r="H7" s="728"/>
      <c r="I7" s="728"/>
      <c r="J7" s="728"/>
      <c r="K7" s="499">
        <f t="shared" ref="K7:K33" si="0">SUM(C7:J7)</f>
        <v>199000</v>
      </c>
    </row>
    <row r="8" spans="1:11" s="712" customFormat="1" ht="12" x14ac:dyDescent="0.2">
      <c r="A8" s="723" t="s">
        <v>371</v>
      </c>
      <c r="B8" s="724">
        <v>1200</v>
      </c>
      <c r="C8" s="728">
        <v>650000</v>
      </c>
      <c r="D8" s="729">
        <v>136000</v>
      </c>
      <c r="E8" s="729">
        <v>2500</v>
      </c>
      <c r="F8" s="729">
        <v>3000</v>
      </c>
      <c r="G8" s="729"/>
      <c r="H8" s="729"/>
      <c r="I8" s="730"/>
      <c r="J8" s="731"/>
      <c r="K8" s="499">
        <f t="shared" si="0"/>
        <v>791500</v>
      </c>
    </row>
    <row r="9" spans="1:11" s="712" customFormat="1" ht="12" x14ac:dyDescent="0.2">
      <c r="A9" s="723" t="s">
        <v>318</v>
      </c>
      <c r="B9" s="724">
        <v>1225</v>
      </c>
      <c r="C9" s="728"/>
      <c r="D9" s="728"/>
      <c r="E9" s="728"/>
      <c r="F9" s="728"/>
      <c r="G9" s="728"/>
      <c r="H9" s="728"/>
      <c r="I9" s="728"/>
      <c r="J9" s="728"/>
      <c r="K9" s="499">
        <f t="shared" si="0"/>
        <v>0</v>
      </c>
    </row>
    <row r="10" spans="1:11" s="712" customFormat="1" ht="12" x14ac:dyDescent="0.2">
      <c r="A10" s="723" t="s">
        <v>138</v>
      </c>
      <c r="B10" s="724">
        <v>1250</v>
      </c>
      <c r="C10" s="728">
        <v>78000</v>
      </c>
      <c r="D10" s="728">
        <v>28000</v>
      </c>
      <c r="E10" s="728">
        <v>9000</v>
      </c>
      <c r="F10" s="728">
        <v>10000</v>
      </c>
      <c r="G10" s="728">
        <v>1200</v>
      </c>
      <c r="H10" s="728"/>
      <c r="I10" s="728"/>
      <c r="J10" s="728"/>
      <c r="K10" s="499">
        <f t="shared" si="0"/>
        <v>126200</v>
      </c>
    </row>
    <row r="11" spans="1:11" s="712" customFormat="1" ht="12" x14ac:dyDescent="0.2">
      <c r="A11" s="723" t="s">
        <v>435</v>
      </c>
      <c r="B11" s="724">
        <v>1275</v>
      </c>
      <c r="C11" s="728"/>
      <c r="D11" s="728"/>
      <c r="E11" s="728"/>
      <c r="F11" s="728"/>
      <c r="G11" s="728"/>
      <c r="H11" s="728"/>
      <c r="I11" s="728"/>
      <c r="J11" s="728"/>
      <c r="K11" s="499">
        <f t="shared" si="0"/>
        <v>0</v>
      </c>
    </row>
    <row r="12" spans="1:11" ht="12" x14ac:dyDescent="0.2">
      <c r="A12" s="723" t="s">
        <v>298</v>
      </c>
      <c r="B12" s="724">
        <v>1300</v>
      </c>
      <c r="C12" s="728"/>
      <c r="D12" s="729"/>
      <c r="E12" s="729"/>
      <c r="F12" s="729"/>
      <c r="G12" s="729"/>
      <c r="H12" s="729"/>
      <c r="I12" s="730"/>
      <c r="J12" s="731"/>
      <c r="K12" s="499">
        <f t="shared" si="0"/>
        <v>0</v>
      </c>
    </row>
    <row r="13" spans="1:11" ht="12" x14ac:dyDescent="0.2">
      <c r="A13" s="723" t="s">
        <v>319</v>
      </c>
      <c r="B13" s="724">
        <v>1400</v>
      </c>
      <c r="C13" s="728">
        <v>165000</v>
      </c>
      <c r="D13" s="729">
        <v>39000</v>
      </c>
      <c r="E13" s="729">
        <v>0</v>
      </c>
      <c r="F13" s="729">
        <v>8000</v>
      </c>
      <c r="G13" s="729"/>
      <c r="H13" s="729"/>
      <c r="I13" s="730"/>
      <c r="J13" s="731"/>
      <c r="K13" s="499">
        <f t="shared" si="0"/>
        <v>212000</v>
      </c>
    </row>
    <row r="14" spans="1:11" ht="12" x14ac:dyDescent="0.2">
      <c r="A14" s="723" t="s">
        <v>299</v>
      </c>
      <c r="B14" s="724">
        <v>1500</v>
      </c>
      <c r="C14" s="728">
        <v>45000</v>
      </c>
      <c r="D14" s="729">
        <v>3000</v>
      </c>
      <c r="E14" s="729">
        <v>17000</v>
      </c>
      <c r="F14" s="729">
        <v>22000</v>
      </c>
      <c r="G14" s="729"/>
      <c r="H14" s="729"/>
      <c r="I14" s="730"/>
      <c r="J14" s="731"/>
      <c r="K14" s="499">
        <f t="shared" si="0"/>
        <v>87000</v>
      </c>
    </row>
    <row r="15" spans="1:11" ht="12" x14ac:dyDescent="0.2">
      <c r="A15" s="723" t="s">
        <v>300</v>
      </c>
      <c r="B15" s="724">
        <v>1600</v>
      </c>
      <c r="C15" s="728"/>
      <c r="D15" s="729"/>
      <c r="E15" s="729"/>
      <c r="F15" s="729"/>
      <c r="G15" s="729"/>
      <c r="H15" s="729"/>
      <c r="I15" s="730"/>
      <c r="J15" s="731"/>
      <c r="K15" s="499">
        <f t="shared" si="0"/>
        <v>0</v>
      </c>
    </row>
    <row r="16" spans="1:11" ht="12" x14ac:dyDescent="0.2">
      <c r="A16" s="723" t="s">
        <v>136</v>
      </c>
      <c r="B16" s="724">
        <v>1650</v>
      </c>
      <c r="C16" s="728"/>
      <c r="D16" s="729"/>
      <c r="E16" s="729"/>
      <c r="F16" s="729"/>
      <c r="G16" s="729"/>
      <c r="H16" s="729"/>
      <c r="I16" s="730"/>
      <c r="J16" s="731"/>
      <c r="K16" s="499">
        <f t="shared" si="0"/>
        <v>0</v>
      </c>
    </row>
    <row r="17" spans="1:11" ht="12" x14ac:dyDescent="0.2">
      <c r="A17" s="723" t="s">
        <v>320</v>
      </c>
      <c r="B17" s="724">
        <v>1700</v>
      </c>
      <c r="C17" s="728">
        <v>41000</v>
      </c>
      <c r="D17" s="728">
        <v>10500</v>
      </c>
      <c r="E17" s="728">
        <v>4000</v>
      </c>
      <c r="F17" s="728"/>
      <c r="G17" s="728"/>
      <c r="H17" s="728"/>
      <c r="I17" s="728"/>
      <c r="J17" s="728"/>
      <c r="K17" s="499">
        <f t="shared" si="0"/>
        <v>55500</v>
      </c>
    </row>
    <row r="18" spans="1:11" s="712" customFormat="1" ht="12" x14ac:dyDescent="0.2">
      <c r="A18" s="723" t="s">
        <v>137</v>
      </c>
      <c r="B18" s="724">
        <v>1800</v>
      </c>
      <c r="C18" s="728"/>
      <c r="D18" s="729"/>
      <c r="E18" s="729"/>
      <c r="F18" s="729"/>
      <c r="G18" s="729"/>
      <c r="H18" s="729"/>
      <c r="I18" s="730"/>
      <c r="J18" s="731"/>
      <c r="K18" s="499">
        <f t="shared" si="0"/>
        <v>0</v>
      </c>
    </row>
    <row r="19" spans="1:11" s="712" customFormat="1" ht="12" x14ac:dyDescent="0.2">
      <c r="A19" s="723" t="s">
        <v>152</v>
      </c>
      <c r="B19" s="724">
        <v>1900</v>
      </c>
      <c r="C19" s="728"/>
      <c r="D19" s="729"/>
      <c r="E19" s="729"/>
      <c r="F19" s="729"/>
      <c r="G19" s="729"/>
      <c r="H19" s="729"/>
      <c r="I19" s="730"/>
      <c r="J19" s="731"/>
      <c r="K19" s="499">
        <f t="shared" si="0"/>
        <v>0</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c r="I22" s="736"/>
      <c r="J22" s="735"/>
      <c r="K22" s="499">
        <f t="shared" si="0"/>
        <v>0</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328</v>
      </c>
      <c r="B26" s="724">
        <v>1916</v>
      </c>
      <c r="C26" s="734"/>
      <c r="D26" s="735"/>
      <c r="E26" s="735"/>
      <c r="F26" s="735"/>
      <c r="G26" s="735"/>
      <c r="H26" s="732"/>
      <c r="I26" s="736"/>
      <c r="J26" s="735"/>
      <c r="K26" s="499">
        <f t="shared" si="0"/>
        <v>0</v>
      </c>
    </row>
    <row r="27" spans="1:11" s="712" customFormat="1" ht="12" x14ac:dyDescent="0.2">
      <c r="A27" s="723" t="s">
        <v>329</v>
      </c>
      <c r="B27" s="724">
        <v>1917</v>
      </c>
      <c r="C27" s="734"/>
      <c r="D27" s="735"/>
      <c r="E27" s="735"/>
      <c r="F27" s="735"/>
      <c r="G27" s="735"/>
      <c r="H27" s="732"/>
      <c r="I27" s="736"/>
      <c r="J27" s="735"/>
      <c r="K27" s="499">
        <f t="shared" si="0"/>
        <v>0</v>
      </c>
    </row>
    <row r="28" spans="1:11" s="712" customFormat="1" ht="12" x14ac:dyDescent="0.2">
      <c r="A28" s="723" t="s">
        <v>330</v>
      </c>
      <c r="B28" s="724">
        <v>1918</v>
      </c>
      <c r="C28" s="734"/>
      <c r="D28" s="735"/>
      <c r="E28" s="735"/>
      <c r="F28" s="735"/>
      <c r="G28" s="735"/>
      <c r="H28" s="732"/>
      <c r="I28" s="736"/>
      <c r="J28" s="735"/>
      <c r="K28" s="499">
        <f t="shared" si="0"/>
        <v>0</v>
      </c>
    </row>
    <row r="29" spans="1:11" s="712" customFormat="1" ht="12" x14ac:dyDescent="0.2">
      <c r="A29" s="723" t="s">
        <v>331</v>
      </c>
      <c r="B29" s="724">
        <v>1919</v>
      </c>
      <c r="C29" s="734"/>
      <c r="D29" s="735"/>
      <c r="E29" s="735"/>
      <c r="F29" s="735"/>
      <c r="G29" s="735"/>
      <c r="H29" s="732"/>
      <c r="I29" s="736"/>
      <c r="J29" s="735"/>
      <c r="K29" s="499">
        <f t="shared" si="0"/>
        <v>0</v>
      </c>
    </row>
    <row r="30" spans="1:11" s="712" customFormat="1" ht="12" x14ac:dyDescent="0.2">
      <c r="A30" s="723" t="s">
        <v>332</v>
      </c>
      <c r="B30" s="737">
        <v>1920</v>
      </c>
      <c r="C30" s="734"/>
      <c r="D30" s="735"/>
      <c r="E30" s="735"/>
      <c r="F30" s="735"/>
      <c r="G30" s="735"/>
      <c r="H30" s="732"/>
      <c r="I30" s="736"/>
      <c r="J30" s="735"/>
      <c r="K30" s="499">
        <f t="shared" si="0"/>
        <v>0</v>
      </c>
    </row>
    <row r="31" spans="1:11" s="712" customFormat="1" ht="12" x14ac:dyDescent="0.2">
      <c r="A31" s="723" t="s">
        <v>333</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792</v>
      </c>
      <c r="B33" s="744">
        <v>1000</v>
      </c>
      <c r="C33" s="676">
        <f>SUM(C5:C32)</f>
        <v>2614000</v>
      </c>
      <c r="D33" s="676">
        <f t="shared" ref="D33:J33" si="1">SUM(D5:D32)</f>
        <v>606500</v>
      </c>
      <c r="E33" s="676">
        <f t="shared" si="1"/>
        <v>122500</v>
      </c>
      <c r="F33" s="676">
        <f t="shared" si="1"/>
        <v>130000</v>
      </c>
      <c r="G33" s="676">
        <f t="shared" si="1"/>
        <v>52200</v>
      </c>
      <c r="H33" s="676">
        <f t="shared" si="1"/>
        <v>0</v>
      </c>
      <c r="I33" s="676">
        <f t="shared" si="1"/>
        <v>0</v>
      </c>
      <c r="J33" s="676">
        <f t="shared" si="1"/>
        <v>0</v>
      </c>
      <c r="K33" s="676">
        <f t="shared" si="0"/>
        <v>3525200</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251</v>
      </c>
      <c r="B35" s="1298">
        <v>2100</v>
      </c>
      <c r="C35" s="749"/>
      <c r="D35" s="750"/>
      <c r="E35" s="750"/>
      <c r="F35" s="750"/>
      <c r="G35" s="750"/>
      <c r="H35" s="750"/>
      <c r="I35" s="750"/>
      <c r="J35" s="750"/>
      <c r="K35" s="751"/>
    </row>
    <row r="36" spans="1:12" ht="12" x14ac:dyDescent="0.2">
      <c r="A36" s="752" t="s">
        <v>154</v>
      </c>
      <c r="B36" s="724">
        <v>2110</v>
      </c>
      <c r="C36" s="731">
        <v>51000</v>
      </c>
      <c r="D36" s="731">
        <v>12500</v>
      </c>
      <c r="E36" s="731"/>
      <c r="F36" s="731"/>
      <c r="G36" s="731"/>
      <c r="H36" s="731"/>
      <c r="I36" s="753"/>
      <c r="J36" s="753"/>
      <c r="K36" s="499">
        <f t="shared" ref="K36:K41" si="2">SUM(C36:J36)</f>
        <v>63500</v>
      </c>
    </row>
    <row r="37" spans="1:12" ht="12" x14ac:dyDescent="0.2">
      <c r="A37" s="754" t="s">
        <v>155</v>
      </c>
      <c r="B37" s="724">
        <v>2120</v>
      </c>
      <c r="C37" s="731">
        <v>55000</v>
      </c>
      <c r="D37" s="731">
        <v>12000</v>
      </c>
      <c r="E37" s="731"/>
      <c r="F37" s="731"/>
      <c r="G37" s="731"/>
      <c r="H37" s="731"/>
      <c r="I37" s="753"/>
      <c r="J37" s="753"/>
      <c r="K37" s="499">
        <f t="shared" si="2"/>
        <v>67000</v>
      </c>
    </row>
    <row r="38" spans="1:12" ht="12" x14ac:dyDescent="0.2">
      <c r="A38" s="754" t="s">
        <v>156</v>
      </c>
      <c r="B38" s="724">
        <v>2130</v>
      </c>
      <c r="C38" s="731">
        <v>55000</v>
      </c>
      <c r="D38" s="731">
        <v>7000</v>
      </c>
      <c r="E38" s="731"/>
      <c r="F38" s="731">
        <v>750</v>
      </c>
      <c r="G38" s="731"/>
      <c r="H38" s="731"/>
      <c r="I38" s="753"/>
      <c r="J38" s="753"/>
      <c r="K38" s="499">
        <f t="shared" si="2"/>
        <v>62750</v>
      </c>
    </row>
    <row r="39" spans="1:12" ht="12" x14ac:dyDescent="0.2">
      <c r="A39" s="754" t="s">
        <v>157</v>
      </c>
      <c r="B39" s="724">
        <v>2140</v>
      </c>
      <c r="C39" s="731"/>
      <c r="D39" s="731"/>
      <c r="E39" s="731"/>
      <c r="F39" s="731"/>
      <c r="G39" s="731"/>
      <c r="H39" s="731"/>
      <c r="I39" s="753"/>
      <c r="J39" s="753"/>
      <c r="K39" s="499">
        <f t="shared" si="2"/>
        <v>0</v>
      </c>
    </row>
    <row r="40" spans="1:12" s="759" customFormat="1" ht="12.75" x14ac:dyDescent="0.2">
      <c r="A40" s="755" t="s">
        <v>413</v>
      </c>
      <c r="B40" s="756">
        <v>2150</v>
      </c>
      <c r="C40" s="757"/>
      <c r="D40" s="757"/>
      <c r="E40" s="757"/>
      <c r="F40" s="757"/>
      <c r="G40" s="757"/>
      <c r="H40" s="758"/>
      <c r="I40" s="668"/>
      <c r="J40" s="668"/>
      <c r="K40" s="499">
        <f t="shared" si="2"/>
        <v>0</v>
      </c>
    </row>
    <row r="41" spans="1:12" s="759" customFormat="1" ht="12.75" x14ac:dyDescent="0.2">
      <c r="A41" s="760" t="s">
        <v>473</v>
      </c>
      <c r="B41" s="761">
        <v>2190</v>
      </c>
      <c r="C41" s="757"/>
      <c r="D41" s="757"/>
      <c r="E41" s="757"/>
      <c r="F41" s="757"/>
      <c r="G41" s="757"/>
      <c r="H41" s="758"/>
      <c r="I41" s="668"/>
      <c r="J41" s="668"/>
      <c r="K41" s="499">
        <f t="shared" si="2"/>
        <v>0</v>
      </c>
    </row>
    <row r="42" spans="1:12" ht="12.75" thickBot="1" x14ac:dyDescent="0.25">
      <c r="A42" s="762" t="s">
        <v>581</v>
      </c>
      <c r="B42" s="763">
        <v>2100</v>
      </c>
      <c r="C42" s="505">
        <f>SUM(C36:C41)</f>
        <v>161000</v>
      </c>
      <c r="D42" s="505">
        <f t="shared" ref="D42:K42" si="3">SUM(D36:D41)</f>
        <v>31500</v>
      </c>
      <c r="E42" s="505">
        <f t="shared" si="3"/>
        <v>0</v>
      </c>
      <c r="F42" s="505">
        <f t="shared" si="3"/>
        <v>750</v>
      </c>
      <c r="G42" s="505">
        <f t="shared" si="3"/>
        <v>0</v>
      </c>
      <c r="H42" s="505">
        <f t="shared" si="3"/>
        <v>0</v>
      </c>
      <c r="I42" s="505">
        <f t="shared" si="3"/>
        <v>0</v>
      </c>
      <c r="J42" s="505">
        <f t="shared" si="3"/>
        <v>0</v>
      </c>
      <c r="K42" s="505">
        <f t="shared" si="3"/>
        <v>193250</v>
      </c>
      <c r="L42" s="745"/>
    </row>
    <row r="43" spans="1:12" s="1296" customFormat="1" ht="15.75" customHeight="1" thickTop="1" x14ac:dyDescent="0.2">
      <c r="A43" s="1299" t="s">
        <v>253</v>
      </c>
      <c r="B43" s="1300">
        <v>2200</v>
      </c>
      <c r="C43" s="764"/>
      <c r="D43" s="765"/>
      <c r="E43" s="765"/>
      <c r="F43" s="765"/>
      <c r="G43" s="765"/>
      <c r="H43" s="765"/>
      <c r="I43" s="765"/>
      <c r="J43" s="765"/>
      <c r="K43" s="518"/>
    </row>
    <row r="44" spans="1:12" ht="12" x14ac:dyDescent="0.2">
      <c r="A44" s="766" t="s">
        <v>294</v>
      </c>
      <c r="B44" s="767">
        <v>2210</v>
      </c>
      <c r="C44" s="757"/>
      <c r="D44" s="757"/>
      <c r="E44" s="757"/>
      <c r="F44" s="757"/>
      <c r="G44" s="757"/>
      <c r="H44" s="758"/>
      <c r="I44" s="668"/>
      <c r="J44" s="668"/>
      <c r="K44" s="499">
        <f>SUM(C44:J44)</f>
        <v>0</v>
      </c>
    </row>
    <row r="45" spans="1:12" ht="12" x14ac:dyDescent="0.2">
      <c r="A45" s="766" t="s">
        <v>295</v>
      </c>
      <c r="B45" s="767">
        <v>2220</v>
      </c>
      <c r="C45" s="757">
        <v>4000</v>
      </c>
      <c r="D45" s="757"/>
      <c r="E45" s="757"/>
      <c r="F45" s="757"/>
      <c r="G45" s="757"/>
      <c r="H45" s="758"/>
      <c r="I45" s="668"/>
      <c r="J45" s="668"/>
      <c r="K45" s="499">
        <f>SUM(C45:J45)</f>
        <v>4000</v>
      </c>
    </row>
    <row r="46" spans="1:12" ht="12" x14ac:dyDescent="0.2">
      <c r="A46" s="766" t="s">
        <v>296</v>
      </c>
      <c r="B46" s="767">
        <v>2230</v>
      </c>
      <c r="C46" s="757"/>
      <c r="D46" s="757"/>
      <c r="E46" s="757"/>
      <c r="F46" s="757"/>
      <c r="G46" s="757"/>
      <c r="H46" s="758"/>
      <c r="I46" s="668"/>
      <c r="J46" s="668"/>
      <c r="K46" s="499">
        <f>SUM(C46:J46)</f>
        <v>0</v>
      </c>
    </row>
    <row r="47" spans="1:12" ht="12.75" thickBot="1" x14ac:dyDescent="0.25">
      <c r="A47" s="762" t="s">
        <v>582</v>
      </c>
      <c r="B47" s="768">
        <v>2200</v>
      </c>
      <c r="C47" s="505">
        <f>SUM(C44:C46)</f>
        <v>4000</v>
      </c>
      <c r="D47" s="505">
        <f t="shared" ref="D47:K47" si="4">SUM(D44:D46)</f>
        <v>0</v>
      </c>
      <c r="E47" s="505">
        <f t="shared" si="4"/>
        <v>0</v>
      </c>
      <c r="F47" s="505">
        <f t="shared" si="4"/>
        <v>0</v>
      </c>
      <c r="G47" s="505">
        <f t="shared" si="4"/>
        <v>0</v>
      </c>
      <c r="H47" s="505">
        <f t="shared" si="4"/>
        <v>0</v>
      </c>
      <c r="I47" s="505">
        <f t="shared" si="4"/>
        <v>0</v>
      </c>
      <c r="J47" s="505">
        <f t="shared" si="4"/>
        <v>0</v>
      </c>
      <c r="K47" s="505">
        <f t="shared" si="4"/>
        <v>4000</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336</v>
      </c>
      <c r="B49" s="767">
        <v>2310</v>
      </c>
      <c r="C49" s="757"/>
      <c r="D49" s="757"/>
      <c r="E49" s="757">
        <v>10000</v>
      </c>
      <c r="F49" s="757"/>
      <c r="G49" s="757"/>
      <c r="H49" s="757"/>
      <c r="I49" s="668"/>
      <c r="J49" s="668"/>
      <c r="K49" s="499">
        <f>SUM(C49:J49)</f>
        <v>10000</v>
      </c>
    </row>
    <row r="50" spans="1:12" ht="12" x14ac:dyDescent="0.2">
      <c r="A50" s="766" t="s">
        <v>337</v>
      </c>
      <c r="B50" s="767">
        <v>2320</v>
      </c>
      <c r="C50" s="757"/>
      <c r="D50" s="757"/>
      <c r="E50" s="757">
        <v>90000</v>
      </c>
      <c r="F50" s="757"/>
      <c r="G50" s="757"/>
      <c r="H50" s="757"/>
      <c r="I50" s="668"/>
      <c r="J50" s="668"/>
      <c r="K50" s="499">
        <f>SUM(C50:J50)</f>
        <v>90000</v>
      </c>
    </row>
    <row r="51" spans="1:12" ht="12" x14ac:dyDescent="0.2">
      <c r="A51" s="766" t="s">
        <v>588</v>
      </c>
      <c r="B51" s="767">
        <v>2330</v>
      </c>
      <c r="C51" s="668"/>
      <c r="D51" s="668"/>
      <c r="E51" s="668"/>
      <c r="F51" s="668"/>
      <c r="G51" s="668"/>
      <c r="H51" s="668"/>
      <c r="I51" s="668"/>
      <c r="J51" s="668"/>
      <c r="K51" s="499">
        <f>SUM(C51:J51)</f>
        <v>0</v>
      </c>
    </row>
    <row r="52" spans="1:12" ht="22.5" x14ac:dyDescent="0.2">
      <c r="A52" s="770" t="s">
        <v>167</v>
      </c>
      <c r="B52" s="771" t="s">
        <v>145</v>
      </c>
      <c r="C52" s="672"/>
      <c r="D52" s="672"/>
      <c r="E52" s="672"/>
      <c r="F52" s="672"/>
      <c r="G52" s="672"/>
      <c r="H52" s="672"/>
      <c r="I52" s="672"/>
      <c r="J52" s="672"/>
      <c r="K52" s="772">
        <f>SUM(C52:J52)</f>
        <v>0</v>
      </c>
    </row>
    <row r="53" spans="1:12" ht="12.75" thickBot="1" x14ac:dyDescent="0.25">
      <c r="A53" s="762" t="s">
        <v>583</v>
      </c>
      <c r="B53" s="773">
        <v>2300</v>
      </c>
      <c r="C53" s="505">
        <f>SUM(C49:C52)</f>
        <v>0</v>
      </c>
      <c r="D53" s="505">
        <f t="shared" ref="D53:K53" si="5">SUM(D49:D52)</f>
        <v>0</v>
      </c>
      <c r="E53" s="505">
        <f t="shared" si="5"/>
        <v>100000</v>
      </c>
      <c r="F53" s="505">
        <f t="shared" si="5"/>
        <v>0</v>
      </c>
      <c r="G53" s="505">
        <f t="shared" si="5"/>
        <v>0</v>
      </c>
      <c r="H53" s="505">
        <f t="shared" si="5"/>
        <v>0</v>
      </c>
      <c r="I53" s="505">
        <f t="shared" si="5"/>
        <v>0</v>
      </c>
      <c r="J53" s="505">
        <f t="shared" si="5"/>
        <v>0</v>
      </c>
      <c r="K53" s="505">
        <f t="shared" si="5"/>
        <v>100000</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589</v>
      </c>
      <c r="B55" s="767">
        <v>2410</v>
      </c>
      <c r="C55" s="757">
        <v>250000</v>
      </c>
      <c r="D55" s="757">
        <v>50000</v>
      </c>
      <c r="E55" s="757">
        <v>1500</v>
      </c>
      <c r="F55" s="757"/>
      <c r="G55" s="757"/>
      <c r="H55" s="757"/>
      <c r="I55" s="668"/>
      <c r="J55" s="668"/>
      <c r="K55" s="499">
        <f>SUM(C55:J55)</f>
        <v>301500</v>
      </c>
    </row>
    <row r="56" spans="1:12" ht="12" x14ac:dyDescent="0.2">
      <c r="A56" s="774" t="s">
        <v>793</v>
      </c>
      <c r="B56" s="775">
        <v>2490</v>
      </c>
      <c r="C56" s="757"/>
      <c r="D56" s="757"/>
      <c r="E56" s="757"/>
      <c r="F56" s="757"/>
      <c r="G56" s="757"/>
      <c r="H56" s="757"/>
      <c r="I56" s="668"/>
      <c r="J56" s="668"/>
      <c r="K56" s="499">
        <f>SUM(C56:J56)</f>
        <v>0</v>
      </c>
    </row>
    <row r="57" spans="1:12" ht="12.75" thickBot="1" x14ac:dyDescent="0.25">
      <c r="A57" s="762" t="s">
        <v>584</v>
      </c>
      <c r="B57" s="776">
        <v>2400</v>
      </c>
      <c r="C57" s="505">
        <f>SUM(C55:C56)</f>
        <v>250000</v>
      </c>
      <c r="D57" s="505">
        <f t="shared" ref="D57:J57" si="6">SUM(D55:D56)</f>
        <v>50000</v>
      </c>
      <c r="E57" s="505">
        <f t="shared" si="6"/>
        <v>1500</v>
      </c>
      <c r="F57" s="505">
        <f t="shared" si="6"/>
        <v>0</v>
      </c>
      <c r="G57" s="505">
        <f t="shared" si="6"/>
        <v>0</v>
      </c>
      <c r="H57" s="505">
        <f t="shared" si="6"/>
        <v>0</v>
      </c>
      <c r="I57" s="505">
        <f t="shared" si="6"/>
        <v>0</v>
      </c>
      <c r="J57" s="505">
        <f t="shared" si="6"/>
        <v>0</v>
      </c>
      <c r="K57" s="676">
        <f>SUM(K55:K56)</f>
        <v>301500</v>
      </c>
      <c r="L57" s="745"/>
    </row>
    <row r="58" spans="1:12" s="1296" customFormat="1" ht="15.75" customHeight="1" thickTop="1" x14ac:dyDescent="0.2">
      <c r="A58" s="1299" t="s">
        <v>252</v>
      </c>
      <c r="B58" s="1303">
        <v>2500</v>
      </c>
      <c r="C58" s="764"/>
      <c r="D58" s="765"/>
      <c r="E58" s="765"/>
      <c r="F58" s="765"/>
      <c r="G58" s="765"/>
      <c r="H58" s="765"/>
      <c r="I58" s="765"/>
      <c r="J58" s="765"/>
      <c r="K58" s="769"/>
    </row>
    <row r="59" spans="1:12" ht="12" x14ac:dyDescent="0.2">
      <c r="A59" s="777" t="s">
        <v>414</v>
      </c>
      <c r="B59" s="778">
        <v>2510</v>
      </c>
      <c r="C59" s="779"/>
      <c r="D59" s="779"/>
      <c r="E59" s="779"/>
      <c r="F59" s="779"/>
      <c r="G59" s="779"/>
      <c r="H59" s="779"/>
      <c r="I59" s="780"/>
      <c r="J59" s="780"/>
      <c r="K59" s="499">
        <f t="shared" ref="K59:K64" si="7">SUM(C59:J59)</f>
        <v>0</v>
      </c>
    </row>
    <row r="60" spans="1:12" ht="12" x14ac:dyDescent="0.2">
      <c r="A60" s="777" t="s">
        <v>415</v>
      </c>
      <c r="B60" s="778">
        <v>2520</v>
      </c>
      <c r="C60" s="779">
        <v>89000</v>
      </c>
      <c r="D60" s="779">
        <v>19000</v>
      </c>
      <c r="E60" s="779">
        <v>2000</v>
      </c>
      <c r="F60" s="779">
        <v>2000</v>
      </c>
      <c r="G60" s="779"/>
      <c r="H60" s="779"/>
      <c r="I60" s="780"/>
      <c r="J60" s="780"/>
      <c r="K60" s="499">
        <f t="shared" si="7"/>
        <v>112000</v>
      </c>
    </row>
    <row r="61" spans="1:12" ht="12" x14ac:dyDescent="0.2">
      <c r="A61" s="777" t="s">
        <v>416</v>
      </c>
      <c r="B61" s="778">
        <v>2540</v>
      </c>
      <c r="C61" s="779"/>
      <c r="D61" s="779"/>
      <c r="E61" s="779"/>
      <c r="F61" s="779"/>
      <c r="G61" s="779"/>
      <c r="H61" s="779"/>
      <c r="I61" s="780"/>
      <c r="J61" s="780"/>
      <c r="K61" s="499">
        <f t="shared" si="7"/>
        <v>0</v>
      </c>
    </row>
    <row r="62" spans="1:12" ht="12" x14ac:dyDescent="0.2">
      <c r="A62" s="777" t="s">
        <v>417</v>
      </c>
      <c r="B62" s="778">
        <v>2550</v>
      </c>
      <c r="C62" s="779"/>
      <c r="D62" s="779"/>
      <c r="E62" s="779"/>
      <c r="F62" s="779"/>
      <c r="G62" s="779"/>
      <c r="H62" s="779"/>
      <c r="I62" s="780"/>
      <c r="J62" s="780"/>
      <c r="K62" s="499">
        <f t="shared" si="7"/>
        <v>0</v>
      </c>
    </row>
    <row r="63" spans="1:12" ht="12" x14ac:dyDescent="0.2">
      <c r="A63" s="777" t="s">
        <v>418</v>
      </c>
      <c r="B63" s="778">
        <v>2560</v>
      </c>
      <c r="C63" s="779">
        <v>81000</v>
      </c>
      <c r="D63" s="779">
        <v>13000</v>
      </c>
      <c r="E63" s="779">
        <v>4200</v>
      </c>
      <c r="F63" s="779">
        <v>140000</v>
      </c>
      <c r="G63" s="779">
        <v>1000</v>
      </c>
      <c r="H63" s="779"/>
      <c r="I63" s="780"/>
      <c r="J63" s="780"/>
      <c r="K63" s="499">
        <f t="shared" si="7"/>
        <v>239200</v>
      </c>
    </row>
    <row r="64" spans="1:12" ht="12" x14ac:dyDescent="0.2">
      <c r="A64" s="777" t="s">
        <v>419</v>
      </c>
      <c r="B64" s="778">
        <v>2570</v>
      </c>
      <c r="C64" s="779"/>
      <c r="D64" s="779"/>
      <c r="E64" s="779"/>
      <c r="F64" s="779"/>
      <c r="G64" s="779"/>
      <c r="H64" s="779"/>
      <c r="I64" s="780"/>
      <c r="J64" s="780"/>
      <c r="K64" s="499">
        <f t="shared" si="7"/>
        <v>0</v>
      </c>
    </row>
    <row r="65" spans="1:12" ht="12.75" thickBot="1" x14ac:dyDescent="0.25">
      <c r="A65" s="781" t="s">
        <v>585</v>
      </c>
      <c r="B65" s="782">
        <v>2500</v>
      </c>
      <c r="C65" s="783">
        <f>SUM(C59:C64)</f>
        <v>170000</v>
      </c>
      <c r="D65" s="783">
        <f t="shared" ref="D65:K65" si="8">SUM(D59:D64)</f>
        <v>32000</v>
      </c>
      <c r="E65" s="783">
        <f t="shared" si="8"/>
        <v>6200</v>
      </c>
      <c r="F65" s="783">
        <f t="shared" si="8"/>
        <v>142000</v>
      </c>
      <c r="G65" s="783">
        <f t="shared" si="8"/>
        <v>1000</v>
      </c>
      <c r="H65" s="783">
        <f t="shared" si="8"/>
        <v>0</v>
      </c>
      <c r="I65" s="783">
        <f t="shared" si="8"/>
        <v>0</v>
      </c>
      <c r="J65" s="783">
        <f t="shared" si="8"/>
        <v>0</v>
      </c>
      <c r="K65" s="783">
        <f t="shared" si="8"/>
        <v>351200</v>
      </c>
      <c r="L65" s="745"/>
    </row>
    <row r="66" spans="1:12" s="1296" customFormat="1" ht="15.75" customHeight="1" thickTop="1" x14ac:dyDescent="0.2">
      <c r="A66" s="1301" t="s">
        <v>200</v>
      </c>
      <c r="B66" s="1304" t="s">
        <v>872</v>
      </c>
      <c r="C66" s="784"/>
      <c r="D66" s="785"/>
      <c r="E66" s="785"/>
      <c r="F66" s="785"/>
      <c r="G66" s="785"/>
      <c r="H66" s="785"/>
      <c r="I66" s="785"/>
      <c r="J66" s="785"/>
      <c r="K66" s="786"/>
    </row>
    <row r="67" spans="1:12" ht="12" x14ac:dyDescent="0.2">
      <c r="A67" s="777" t="s">
        <v>420</v>
      </c>
      <c r="B67" s="778">
        <v>2610</v>
      </c>
      <c r="C67" s="779"/>
      <c r="D67" s="779"/>
      <c r="E67" s="779"/>
      <c r="F67" s="779"/>
      <c r="G67" s="779"/>
      <c r="H67" s="787"/>
      <c r="I67" s="780"/>
      <c r="J67" s="780"/>
      <c r="K67" s="499">
        <f>SUM(C67:J67)</f>
        <v>0</v>
      </c>
    </row>
    <row r="68" spans="1:12" ht="12" x14ac:dyDescent="0.2">
      <c r="A68" s="777" t="s">
        <v>471</v>
      </c>
      <c r="B68" s="778">
        <v>2620</v>
      </c>
      <c r="C68" s="779"/>
      <c r="D68" s="779"/>
      <c r="E68" s="779"/>
      <c r="F68" s="779"/>
      <c r="G68" s="779"/>
      <c r="H68" s="787"/>
      <c r="I68" s="780"/>
      <c r="J68" s="780"/>
      <c r="K68" s="499">
        <f t="shared" ref="K68:K75" si="9">SUM(C68:J68)</f>
        <v>0</v>
      </c>
    </row>
    <row r="69" spans="1:12" ht="12" x14ac:dyDescent="0.2">
      <c r="A69" s="777" t="s">
        <v>522</v>
      </c>
      <c r="B69" s="778">
        <v>2630</v>
      </c>
      <c r="C69" s="780"/>
      <c r="D69" s="780"/>
      <c r="E69" s="780"/>
      <c r="F69" s="780"/>
      <c r="G69" s="780"/>
      <c r="H69" s="788"/>
      <c r="I69" s="780"/>
      <c r="J69" s="780"/>
      <c r="K69" s="499">
        <f t="shared" si="9"/>
        <v>0</v>
      </c>
    </row>
    <row r="70" spans="1:12" ht="12" x14ac:dyDescent="0.2">
      <c r="A70" s="777" t="s">
        <v>539</v>
      </c>
      <c r="B70" s="778">
        <v>2640</v>
      </c>
      <c r="C70" s="780"/>
      <c r="D70" s="780"/>
      <c r="E70" s="780"/>
      <c r="F70" s="780"/>
      <c r="G70" s="780"/>
      <c r="H70" s="788"/>
      <c r="I70" s="780"/>
      <c r="J70" s="780"/>
      <c r="K70" s="499">
        <f t="shared" si="9"/>
        <v>0</v>
      </c>
    </row>
    <row r="71" spans="1:12" ht="12" x14ac:dyDescent="0.2">
      <c r="A71" s="777" t="s">
        <v>540</v>
      </c>
      <c r="B71" s="778">
        <v>2660</v>
      </c>
      <c r="C71" s="779"/>
      <c r="D71" s="779"/>
      <c r="E71" s="779"/>
      <c r="F71" s="779"/>
      <c r="G71" s="779"/>
      <c r="H71" s="787"/>
      <c r="I71" s="780"/>
      <c r="J71" s="780"/>
      <c r="K71" s="499">
        <f t="shared" si="9"/>
        <v>0</v>
      </c>
    </row>
    <row r="72" spans="1:12" ht="12.75" thickBot="1" x14ac:dyDescent="0.25">
      <c r="A72" s="781" t="s">
        <v>586</v>
      </c>
      <c r="B72" s="789">
        <v>2600</v>
      </c>
      <c r="C72" s="790">
        <f>SUM(C67:C71)</f>
        <v>0</v>
      </c>
      <c r="D72" s="790">
        <f t="shared" ref="D72:J72" si="10">SUM(D67:D71)</f>
        <v>0</v>
      </c>
      <c r="E72" s="790">
        <f t="shared" si="10"/>
        <v>0</v>
      </c>
      <c r="F72" s="790">
        <f t="shared" si="10"/>
        <v>0</v>
      </c>
      <c r="G72" s="790">
        <f t="shared" si="10"/>
        <v>0</v>
      </c>
      <c r="H72" s="790">
        <f t="shared" si="10"/>
        <v>0</v>
      </c>
      <c r="I72" s="790">
        <f t="shared" si="10"/>
        <v>0</v>
      </c>
      <c r="J72" s="790">
        <f t="shared" si="10"/>
        <v>0</v>
      </c>
      <c r="K72" s="790">
        <f>SUM(K67:K71)</f>
        <v>0</v>
      </c>
      <c r="L72" s="745"/>
    </row>
    <row r="73" spans="1:12" s="1296" customFormat="1" ht="15.75" customHeight="1" thickTop="1" x14ac:dyDescent="0.2">
      <c r="A73" s="1305" t="s">
        <v>808</v>
      </c>
      <c r="B73" s="1306">
        <v>2900</v>
      </c>
      <c r="C73" s="791"/>
      <c r="D73" s="791"/>
      <c r="E73" s="791"/>
      <c r="F73" s="791"/>
      <c r="G73" s="791"/>
      <c r="H73" s="792"/>
      <c r="I73" s="793"/>
      <c r="J73" s="793"/>
      <c r="K73" s="794">
        <f t="shared" si="9"/>
        <v>0</v>
      </c>
    </row>
    <row r="74" spans="1:12" ht="12.75" thickBot="1" x14ac:dyDescent="0.25">
      <c r="A74" s="781" t="s">
        <v>587</v>
      </c>
      <c r="B74" s="773">
        <v>2000</v>
      </c>
      <c r="C74" s="790">
        <f t="shared" ref="C74:J74" si="11">SUM(C42,C47,C53,C57,C65,C72,C73)</f>
        <v>585000</v>
      </c>
      <c r="D74" s="790">
        <f t="shared" si="11"/>
        <v>113500</v>
      </c>
      <c r="E74" s="790">
        <f t="shared" si="11"/>
        <v>107700</v>
      </c>
      <c r="F74" s="790">
        <f t="shared" si="11"/>
        <v>142750</v>
      </c>
      <c r="G74" s="790">
        <f t="shared" si="11"/>
        <v>1000</v>
      </c>
      <c r="H74" s="790">
        <f t="shared" si="11"/>
        <v>0</v>
      </c>
      <c r="I74" s="790">
        <f t="shared" si="11"/>
        <v>0</v>
      </c>
      <c r="J74" s="790">
        <f t="shared" si="11"/>
        <v>0</v>
      </c>
      <c r="K74" s="795">
        <f t="shared" si="9"/>
        <v>949950</v>
      </c>
      <c r="L74" s="745"/>
    </row>
    <row r="75" spans="1:12" s="1296" customFormat="1" ht="13.5" thickTop="1" thickBot="1" x14ac:dyDescent="0.25">
      <c r="A75" s="1307" t="s">
        <v>178</v>
      </c>
      <c r="B75" s="1308">
        <v>3000</v>
      </c>
      <c r="C75" s="796"/>
      <c r="D75" s="796"/>
      <c r="E75" s="796"/>
      <c r="F75" s="796"/>
      <c r="G75" s="796"/>
      <c r="H75" s="796"/>
      <c r="I75" s="797"/>
      <c r="J75" s="797"/>
      <c r="K75" s="677">
        <f t="shared" si="9"/>
        <v>0</v>
      </c>
    </row>
    <row r="76" spans="1:12" ht="12.75" thickTop="1" x14ac:dyDescent="0.2">
      <c r="A76" s="798" t="s">
        <v>703</v>
      </c>
      <c r="B76" s="799">
        <v>4000</v>
      </c>
      <c r="C76" s="800"/>
      <c r="D76" s="801"/>
      <c r="E76" s="801"/>
      <c r="F76" s="801"/>
      <c r="G76" s="801"/>
      <c r="H76" s="801"/>
      <c r="I76" s="801"/>
      <c r="J76" s="801"/>
      <c r="K76" s="802"/>
    </row>
    <row r="77" spans="1:12" s="1296" customFormat="1" ht="12" x14ac:dyDescent="0.2">
      <c r="A77" s="1309" t="s">
        <v>702</v>
      </c>
      <c r="B77" s="1310">
        <v>4100</v>
      </c>
      <c r="C77" s="803"/>
      <c r="D77" s="804"/>
      <c r="E77" s="804"/>
      <c r="F77" s="804"/>
      <c r="G77" s="804"/>
      <c r="H77" s="804"/>
      <c r="I77" s="804"/>
      <c r="J77" s="804"/>
      <c r="K77" s="805"/>
    </row>
    <row r="78" spans="1:12" ht="12" x14ac:dyDescent="0.2">
      <c r="A78" s="777" t="s">
        <v>598</v>
      </c>
      <c r="B78" s="778">
        <v>4110</v>
      </c>
      <c r="C78" s="806"/>
      <c r="D78" s="807"/>
      <c r="E78" s="808"/>
      <c r="F78" s="806"/>
      <c r="G78" s="807"/>
      <c r="H78" s="808"/>
      <c r="I78" s="806"/>
      <c r="J78" s="806"/>
      <c r="K78" s="722">
        <f t="shared" ref="K78:K83" si="12">SUM(C78:J78)</f>
        <v>0</v>
      </c>
    </row>
    <row r="79" spans="1:12" ht="12" x14ac:dyDescent="0.2">
      <c r="A79" s="809" t="s">
        <v>259</v>
      </c>
      <c r="B79" s="810">
        <v>4120</v>
      </c>
      <c r="C79" s="811"/>
      <c r="D79" s="581"/>
      <c r="E79" s="812">
        <v>120000</v>
      </c>
      <c r="F79" s="581"/>
      <c r="G79" s="578"/>
      <c r="H79" s="813"/>
      <c r="I79" s="581"/>
      <c r="J79" s="581"/>
      <c r="K79" s="499">
        <f t="shared" si="12"/>
        <v>120000</v>
      </c>
    </row>
    <row r="80" spans="1:12" ht="12" x14ac:dyDescent="0.2">
      <c r="A80" s="814" t="s">
        <v>472</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291</v>
      </c>
      <c r="B82" s="815">
        <v>4170</v>
      </c>
      <c r="C82" s="811"/>
      <c r="D82" s="581"/>
      <c r="E82" s="812"/>
      <c r="F82" s="581"/>
      <c r="G82" s="578"/>
      <c r="H82" s="813"/>
      <c r="I82" s="581"/>
      <c r="J82" s="581"/>
      <c r="K82" s="499">
        <f t="shared" si="12"/>
        <v>0</v>
      </c>
    </row>
    <row r="83" spans="1:12" ht="12" x14ac:dyDescent="0.2">
      <c r="A83" s="816" t="s">
        <v>794</v>
      </c>
      <c r="B83" s="817">
        <v>4190</v>
      </c>
      <c r="C83" s="811"/>
      <c r="D83" s="581"/>
      <c r="E83" s="812"/>
      <c r="F83" s="581"/>
      <c r="G83" s="578"/>
      <c r="H83" s="813"/>
      <c r="I83" s="581"/>
      <c r="J83" s="581"/>
      <c r="K83" s="499">
        <f t="shared" si="12"/>
        <v>0</v>
      </c>
    </row>
    <row r="84" spans="1:12" ht="12.75" thickBot="1" x14ac:dyDescent="0.25">
      <c r="A84" s="818" t="s">
        <v>707</v>
      </c>
      <c r="B84" s="819">
        <v>4100</v>
      </c>
      <c r="C84" s="811"/>
      <c r="D84" s="581"/>
      <c r="E84" s="820">
        <f>SUM(E78:E83)</f>
        <v>120000</v>
      </c>
      <c r="F84" s="581"/>
      <c r="G84" s="578"/>
      <c r="H84" s="602">
        <f>SUM(H78:H83)</f>
        <v>0</v>
      </c>
      <c r="I84" s="581"/>
      <c r="J84" s="581"/>
      <c r="K84" s="602">
        <f>SUM(K78:K83)</f>
        <v>120000</v>
      </c>
      <c r="L84" s="745"/>
    </row>
    <row r="85" spans="1:12" ht="12.75" thickTop="1" x14ac:dyDescent="0.2">
      <c r="A85" s="821" t="s">
        <v>279</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v>80000</v>
      </c>
      <c r="I86" s="581"/>
      <c r="J86" s="581"/>
      <c r="K86" s="722">
        <f t="shared" ref="K86:K99" si="13">SUM(C86:J86)</f>
        <v>80000</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c r="I88" s="581"/>
      <c r="J88" s="581"/>
      <c r="K88" s="722">
        <f t="shared" si="13"/>
        <v>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795</v>
      </c>
      <c r="B91" s="826">
        <v>4290</v>
      </c>
      <c r="C91" s="811"/>
      <c r="D91" s="581"/>
      <c r="E91" s="581"/>
      <c r="F91" s="581"/>
      <c r="G91" s="578"/>
      <c r="H91" s="592"/>
      <c r="I91" s="581"/>
      <c r="J91" s="581"/>
      <c r="K91" s="722">
        <f t="shared" si="13"/>
        <v>0</v>
      </c>
    </row>
    <row r="92" spans="1:12" ht="12.75" thickBot="1" x14ac:dyDescent="0.25">
      <c r="A92" s="827" t="s">
        <v>730</v>
      </c>
      <c r="B92" s="819">
        <v>4200</v>
      </c>
      <c r="C92" s="811"/>
      <c r="D92" s="581"/>
      <c r="E92" s="581"/>
      <c r="F92" s="581"/>
      <c r="G92" s="578"/>
      <c r="H92" s="828">
        <f>SUM(H85:H91)</f>
        <v>80000</v>
      </c>
      <c r="I92" s="581"/>
      <c r="J92" s="581"/>
      <c r="K92" s="828">
        <f>SUM(K85:K91)</f>
        <v>80000</v>
      </c>
      <c r="L92" s="745"/>
    </row>
    <row r="93" spans="1:12" ht="12.75" thickTop="1" x14ac:dyDescent="0.2">
      <c r="A93" s="829" t="s">
        <v>213</v>
      </c>
      <c r="B93" s="830">
        <v>4310</v>
      </c>
      <c r="C93" s="811"/>
      <c r="D93" s="581"/>
      <c r="E93" s="581"/>
      <c r="F93" s="581"/>
      <c r="G93" s="578"/>
      <c r="H93" s="592"/>
      <c r="I93" s="581"/>
      <c r="J93" s="581"/>
      <c r="K93" s="722">
        <f t="shared" si="13"/>
        <v>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796</v>
      </c>
      <c r="B99" s="201">
        <v>4390</v>
      </c>
      <c r="C99" s="811"/>
      <c r="D99" s="581"/>
      <c r="E99" s="592"/>
      <c r="F99" s="581"/>
      <c r="G99" s="578"/>
      <c r="H99" s="592"/>
      <c r="I99" s="581"/>
      <c r="J99" s="581"/>
      <c r="K99" s="722">
        <f t="shared" si="13"/>
        <v>0</v>
      </c>
    </row>
    <row r="100" spans="1:12" ht="12.75" thickBot="1" x14ac:dyDescent="0.25">
      <c r="A100" s="831" t="s">
        <v>731</v>
      </c>
      <c r="B100" s="776">
        <v>4300</v>
      </c>
      <c r="C100" s="811"/>
      <c r="D100" s="581"/>
      <c r="E100" s="602">
        <f>SUM(E93:E99)</f>
        <v>0</v>
      </c>
      <c r="F100" s="581"/>
      <c r="G100" s="578"/>
      <c r="H100" s="602">
        <f>SUM(H93:H99)</f>
        <v>0</v>
      </c>
      <c r="I100" s="581"/>
      <c r="J100" s="581"/>
      <c r="K100" s="602">
        <f>SUM(K93:K99)</f>
        <v>0</v>
      </c>
      <c r="L100" s="745"/>
    </row>
    <row r="101" spans="1:12" ht="12.75" thickTop="1" x14ac:dyDescent="0.2">
      <c r="A101" s="832" t="s">
        <v>704</v>
      </c>
      <c r="B101" s="833">
        <v>4400</v>
      </c>
      <c r="C101" s="811"/>
      <c r="D101" s="581"/>
      <c r="E101" s="834"/>
      <c r="F101" s="581"/>
      <c r="G101" s="578"/>
      <c r="H101" s="834"/>
      <c r="I101" s="581"/>
      <c r="J101" s="581"/>
      <c r="K101" s="835">
        <f>SUM(C101:J101)</f>
        <v>0</v>
      </c>
    </row>
    <row r="102" spans="1:12" ht="12.75" thickBot="1" x14ac:dyDescent="0.25">
      <c r="A102" s="827" t="s">
        <v>705</v>
      </c>
      <c r="B102" s="819">
        <v>4000</v>
      </c>
      <c r="C102" s="811"/>
      <c r="D102" s="581"/>
      <c r="E102" s="602">
        <f>SUM(E84,E92,E100,E101)</f>
        <v>120000</v>
      </c>
      <c r="F102" s="581"/>
      <c r="G102" s="578"/>
      <c r="H102" s="602">
        <f>SUM(H84,H92,H100,H101)</f>
        <v>80000</v>
      </c>
      <c r="I102" s="581"/>
      <c r="J102" s="581"/>
      <c r="K102" s="602">
        <f>SUM(K84,K92,K100,K101)</f>
        <v>200000</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338</v>
      </c>
      <c r="B105" s="815">
        <v>5110</v>
      </c>
      <c r="C105" s="581"/>
      <c r="D105" s="581"/>
      <c r="E105" s="578"/>
      <c r="F105" s="581"/>
      <c r="G105" s="581"/>
      <c r="H105" s="843"/>
      <c r="I105" s="581"/>
      <c r="J105" s="581"/>
      <c r="K105" s="499">
        <f>SUM(C105:J105)</f>
        <v>0</v>
      </c>
    </row>
    <row r="106" spans="1:12" ht="12" x14ac:dyDescent="0.2">
      <c r="A106" s="814" t="s">
        <v>454</v>
      </c>
      <c r="B106" s="815">
        <v>5120</v>
      </c>
      <c r="C106" s="581"/>
      <c r="D106" s="581"/>
      <c r="E106" s="578"/>
      <c r="F106" s="581"/>
      <c r="G106" s="581"/>
      <c r="H106" s="843"/>
      <c r="I106" s="581"/>
      <c r="J106" s="581"/>
      <c r="K106" s="499">
        <f>SUM(C106:J106)</f>
        <v>0</v>
      </c>
    </row>
    <row r="107" spans="1:12" ht="12" x14ac:dyDescent="0.2">
      <c r="A107" s="814" t="s">
        <v>395</v>
      </c>
      <c r="B107" s="815">
        <v>5130</v>
      </c>
      <c r="C107" s="581"/>
      <c r="D107" s="581"/>
      <c r="E107" s="578"/>
      <c r="F107" s="581"/>
      <c r="G107" s="581"/>
      <c r="H107" s="844"/>
      <c r="I107" s="581"/>
      <c r="J107" s="581"/>
      <c r="K107" s="499">
        <f>SUM(C107:J107)</f>
        <v>0</v>
      </c>
    </row>
    <row r="108" spans="1:12" ht="12" x14ac:dyDescent="0.2">
      <c r="A108" s="845" t="s">
        <v>476</v>
      </c>
      <c r="B108" s="815">
        <v>5140</v>
      </c>
      <c r="C108" s="581"/>
      <c r="D108" s="581"/>
      <c r="E108" s="578"/>
      <c r="F108" s="581"/>
      <c r="G108" s="581"/>
      <c r="H108" s="844"/>
      <c r="I108" s="581"/>
      <c r="J108" s="581"/>
      <c r="K108" s="499">
        <f>SUM(C108:J108)</f>
        <v>0</v>
      </c>
    </row>
    <row r="109" spans="1:12" ht="12" x14ac:dyDescent="0.2">
      <c r="A109" s="814" t="s">
        <v>797</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243</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457</v>
      </c>
      <c r="B113" s="1314">
        <v>6000</v>
      </c>
      <c r="C113" s="594"/>
      <c r="D113" s="594"/>
      <c r="E113" s="594"/>
      <c r="F113" s="594"/>
      <c r="G113" s="594"/>
      <c r="H113" s="848"/>
      <c r="I113" s="594"/>
      <c r="J113" s="594"/>
      <c r="K113" s="499">
        <f>SUM(C113:J113)</f>
        <v>0</v>
      </c>
    </row>
    <row r="114" spans="1:12" ht="17.25" thickTop="1" thickBot="1" x14ac:dyDescent="0.25">
      <c r="A114" s="831" t="s">
        <v>515</v>
      </c>
      <c r="B114" s="852"/>
      <c r="C114" s="828">
        <f t="shared" ref="C114:K114" si="14">SUM(C33,C74,C75,C102,C112,C113,)</f>
        <v>3199000</v>
      </c>
      <c r="D114" s="828">
        <f t="shared" si="14"/>
        <v>720000</v>
      </c>
      <c r="E114" s="828">
        <f t="shared" si="14"/>
        <v>350200</v>
      </c>
      <c r="F114" s="828">
        <f t="shared" si="14"/>
        <v>272750</v>
      </c>
      <c r="G114" s="828">
        <f t="shared" si="14"/>
        <v>53200</v>
      </c>
      <c r="H114" s="828">
        <f t="shared" si="14"/>
        <v>80000</v>
      </c>
      <c r="I114" s="828">
        <f t="shared" si="14"/>
        <v>0</v>
      </c>
      <c r="J114" s="828">
        <f t="shared" si="14"/>
        <v>0</v>
      </c>
      <c r="K114" s="828">
        <f t="shared" si="14"/>
        <v>4675150</v>
      </c>
      <c r="L114" s="745"/>
    </row>
    <row r="115" spans="1:12" ht="13.5" thickTop="1" thickBot="1" x14ac:dyDescent="0.25">
      <c r="A115" s="1422" t="s">
        <v>82</v>
      </c>
      <c r="B115" s="1423"/>
      <c r="C115" s="853"/>
      <c r="D115" s="853"/>
      <c r="E115" s="853"/>
      <c r="F115" s="853"/>
      <c r="G115" s="853"/>
      <c r="H115" s="853"/>
      <c r="I115" s="853"/>
      <c r="J115" s="853"/>
      <c r="K115" s="854">
        <f>'EstRev 5-10'!C267-'EstExp 11-17'!K114</f>
        <v>-40300</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251</v>
      </c>
      <c r="B119" s="1319">
        <v>2100</v>
      </c>
      <c r="C119" s="865"/>
      <c r="D119" s="865"/>
      <c r="E119" s="865"/>
      <c r="F119" s="865"/>
      <c r="G119" s="865"/>
      <c r="H119" s="865"/>
      <c r="I119" s="865"/>
      <c r="J119" s="865"/>
      <c r="K119" s="866"/>
    </row>
    <row r="120" spans="1:12" ht="12" customHeight="1" thickBot="1" x14ac:dyDescent="0.25">
      <c r="A120" s="867" t="s">
        <v>798</v>
      </c>
      <c r="B120" s="868">
        <v>2190</v>
      </c>
      <c r="C120" s="869"/>
      <c r="D120" s="869"/>
      <c r="E120" s="869"/>
      <c r="F120" s="869"/>
      <c r="G120" s="869"/>
      <c r="H120" s="869"/>
      <c r="I120" s="870"/>
      <c r="J120" s="870"/>
      <c r="K120" s="499">
        <f>SUM(C120:J120)</f>
        <v>0</v>
      </c>
    </row>
    <row r="121" spans="1:12" s="1296" customFormat="1" ht="12.75" customHeight="1" thickTop="1" x14ac:dyDescent="0.2">
      <c r="A121" s="1320" t="s">
        <v>252</v>
      </c>
      <c r="B121" s="1319">
        <v>2500</v>
      </c>
      <c r="C121" s="866"/>
      <c r="D121" s="866"/>
      <c r="E121" s="866"/>
      <c r="F121" s="866"/>
      <c r="G121" s="866"/>
      <c r="H121" s="866"/>
      <c r="I121" s="865"/>
      <c r="J121" s="871"/>
      <c r="K121" s="872"/>
    </row>
    <row r="122" spans="1:12" ht="12" x14ac:dyDescent="0.2">
      <c r="A122" s="867" t="s">
        <v>414</v>
      </c>
      <c r="B122" s="868">
        <v>2510</v>
      </c>
      <c r="C122" s="873"/>
      <c r="D122" s="873"/>
      <c r="E122" s="873"/>
      <c r="F122" s="873"/>
      <c r="G122" s="873"/>
      <c r="H122" s="873"/>
      <c r="I122" s="874"/>
      <c r="J122" s="874"/>
      <c r="K122" s="499">
        <f>SUM(C122:J122)</f>
        <v>0</v>
      </c>
    </row>
    <row r="123" spans="1:12" ht="12" x14ac:dyDescent="0.2">
      <c r="A123" s="867" t="s">
        <v>258</v>
      </c>
      <c r="B123" s="868">
        <v>2530</v>
      </c>
      <c r="C123" s="873"/>
      <c r="D123" s="873"/>
      <c r="E123" s="873"/>
      <c r="F123" s="873"/>
      <c r="G123" s="873"/>
      <c r="H123" s="873"/>
      <c r="I123" s="874"/>
      <c r="J123" s="874"/>
      <c r="K123" s="499">
        <f>SUM(C123:J123)</f>
        <v>0</v>
      </c>
    </row>
    <row r="124" spans="1:12" ht="12" x14ac:dyDescent="0.2">
      <c r="A124" s="867" t="s">
        <v>416</v>
      </c>
      <c r="B124" s="868">
        <v>2540</v>
      </c>
      <c r="C124" s="873">
        <v>180000</v>
      </c>
      <c r="D124" s="873">
        <v>28000</v>
      </c>
      <c r="E124" s="873">
        <v>75000</v>
      </c>
      <c r="F124" s="873">
        <v>117000</v>
      </c>
      <c r="G124" s="873">
        <v>24500</v>
      </c>
      <c r="H124" s="873"/>
      <c r="I124" s="874"/>
      <c r="J124" s="874"/>
      <c r="K124" s="499">
        <f>SUM(C124:J124)</f>
        <v>424500</v>
      </c>
    </row>
    <row r="125" spans="1:12" ht="12" x14ac:dyDescent="0.2">
      <c r="A125" s="867" t="s">
        <v>417</v>
      </c>
      <c r="B125" s="868">
        <v>2550</v>
      </c>
      <c r="C125" s="873"/>
      <c r="D125" s="873"/>
      <c r="E125" s="873"/>
      <c r="F125" s="873"/>
      <c r="G125" s="873"/>
      <c r="H125" s="873"/>
      <c r="I125" s="874"/>
      <c r="J125" s="874"/>
      <c r="K125" s="499">
        <f>SUM(C125:J125)</f>
        <v>0</v>
      </c>
    </row>
    <row r="126" spans="1:12" ht="12" x14ac:dyDescent="0.2">
      <c r="A126" s="875" t="s">
        <v>418</v>
      </c>
      <c r="B126" s="868">
        <v>2560</v>
      </c>
      <c r="C126" s="876"/>
      <c r="D126" s="876"/>
      <c r="E126" s="876"/>
      <c r="F126" s="876"/>
      <c r="G126" s="874"/>
      <c r="H126" s="876"/>
      <c r="I126" s="874"/>
      <c r="J126" s="876"/>
      <c r="K126" s="499">
        <f>SUM(C126:J126)</f>
        <v>0</v>
      </c>
    </row>
    <row r="127" spans="1:12" ht="12" customHeight="1" thickBot="1" x14ac:dyDescent="0.25">
      <c r="A127" s="877" t="s">
        <v>585</v>
      </c>
      <c r="B127" s="878">
        <v>2500</v>
      </c>
      <c r="C127" s="879">
        <f>SUM(C122:C125)</f>
        <v>180000</v>
      </c>
      <c r="D127" s="879">
        <f>SUM(D122:D125)</f>
        <v>28000</v>
      </c>
      <c r="E127" s="879">
        <f t="shared" ref="E127:K127" si="15">SUM(E122:E126)</f>
        <v>75000</v>
      </c>
      <c r="F127" s="879">
        <f t="shared" si="15"/>
        <v>117000</v>
      </c>
      <c r="G127" s="879">
        <f>SUM(G122:G126)</f>
        <v>24500</v>
      </c>
      <c r="H127" s="879">
        <f>SUM(H122:H126)</f>
        <v>0</v>
      </c>
      <c r="I127" s="879">
        <f t="shared" si="15"/>
        <v>0</v>
      </c>
      <c r="J127" s="879">
        <f t="shared" si="15"/>
        <v>0</v>
      </c>
      <c r="K127" s="879">
        <f t="shared" si="15"/>
        <v>424500</v>
      </c>
    </row>
    <row r="128" spans="1:12" s="1296" customFormat="1" ht="12.75" customHeight="1" thickTop="1" x14ac:dyDescent="0.2">
      <c r="A128" s="1321" t="s">
        <v>814</v>
      </c>
      <c r="B128" s="1420">
        <v>2900</v>
      </c>
      <c r="C128" s="880"/>
      <c r="D128" s="880"/>
      <c r="E128" s="880"/>
      <c r="F128" s="880"/>
      <c r="G128" s="880"/>
      <c r="H128" s="880"/>
      <c r="I128" s="881"/>
      <c r="J128" s="881"/>
      <c r="K128" s="794">
        <f>SUM(C128:J128)</f>
        <v>0</v>
      </c>
    </row>
    <row r="129" spans="1:11" ht="12" customHeight="1" thickBot="1" x14ac:dyDescent="0.25">
      <c r="A129" s="882" t="s">
        <v>587</v>
      </c>
      <c r="B129" s="883">
        <v>2000</v>
      </c>
      <c r="C129" s="884">
        <f>SUM(C120,C127,C128)</f>
        <v>180000</v>
      </c>
      <c r="D129" s="884">
        <f t="shared" ref="D129:K129" si="16">SUM(D120,D127,D128)</f>
        <v>28000</v>
      </c>
      <c r="E129" s="884">
        <f t="shared" si="16"/>
        <v>75000</v>
      </c>
      <c r="F129" s="884">
        <f t="shared" si="16"/>
        <v>117000</v>
      </c>
      <c r="G129" s="884">
        <f>SUM(G120,G127,G128)</f>
        <v>24500</v>
      </c>
      <c r="H129" s="884">
        <f>SUM(H120,H127,H128)</f>
        <v>0</v>
      </c>
      <c r="I129" s="884">
        <f t="shared" si="16"/>
        <v>0</v>
      </c>
      <c r="J129" s="884">
        <f t="shared" si="16"/>
        <v>0</v>
      </c>
      <c r="K129" s="884">
        <f t="shared" si="16"/>
        <v>424500</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706</v>
      </c>
      <c r="B131" s="1323">
        <v>4000</v>
      </c>
      <c r="C131" s="890"/>
      <c r="D131" s="891"/>
      <c r="E131" s="891"/>
      <c r="F131" s="891"/>
      <c r="G131" s="891"/>
      <c r="H131" s="891"/>
      <c r="I131" s="891"/>
      <c r="J131" s="891"/>
      <c r="K131" s="892"/>
    </row>
    <row r="132" spans="1:11" ht="15.75" customHeight="1" x14ac:dyDescent="0.2">
      <c r="A132" s="1318" t="s">
        <v>702</v>
      </c>
      <c r="B132" s="864">
        <v>4100</v>
      </c>
      <c r="C132" s="865"/>
      <c r="D132" s="871"/>
      <c r="E132" s="893"/>
      <c r="F132" s="865"/>
      <c r="G132" s="865"/>
      <c r="H132" s="893"/>
      <c r="I132" s="865"/>
      <c r="J132" s="871"/>
      <c r="K132" s="866"/>
    </row>
    <row r="133" spans="1:11" ht="12" x14ac:dyDescent="0.2">
      <c r="A133" s="894" t="s">
        <v>598</v>
      </c>
      <c r="B133" s="895">
        <v>4110</v>
      </c>
      <c r="C133" s="865"/>
      <c r="D133" s="871"/>
      <c r="E133" s="896"/>
      <c r="F133" s="865"/>
      <c r="G133" s="865"/>
      <c r="H133" s="896"/>
      <c r="I133" s="865"/>
      <c r="J133" s="871"/>
      <c r="K133" s="897">
        <f>SUM(E133,H133)</f>
        <v>0</v>
      </c>
    </row>
    <row r="134" spans="1:11" ht="12" x14ac:dyDescent="0.2">
      <c r="A134" s="898" t="s">
        <v>259</v>
      </c>
      <c r="B134" s="899">
        <v>4120</v>
      </c>
      <c r="C134" s="900"/>
      <c r="D134" s="901"/>
      <c r="E134" s="902"/>
      <c r="F134" s="900"/>
      <c r="G134" s="900"/>
      <c r="H134" s="903"/>
      <c r="I134" s="900"/>
      <c r="J134" s="901"/>
      <c r="K134" s="499">
        <f>SUM(C134:J134)</f>
        <v>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795</v>
      </c>
      <c r="B136" s="906">
        <v>4190</v>
      </c>
      <c r="C136" s="900"/>
      <c r="D136" s="901"/>
      <c r="E136" s="902"/>
      <c r="F136" s="900"/>
      <c r="G136" s="900"/>
      <c r="H136" s="903"/>
      <c r="I136" s="900"/>
      <c r="J136" s="901"/>
      <c r="K136" s="499">
        <f>SUM(C136:J136)</f>
        <v>0</v>
      </c>
    </row>
    <row r="137" spans="1:11" ht="12.75" thickBot="1" x14ac:dyDescent="0.25">
      <c r="A137" s="907" t="s">
        <v>707</v>
      </c>
      <c r="B137" s="908">
        <v>4100</v>
      </c>
      <c r="C137" s="900"/>
      <c r="D137" s="901"/>
      <c r="E137" s="909">
        <f>SUM(E133:E136)</f>
        <v>0</v>
      </c>
      <c r="F137" s="900"/>
      <c r="G137" s="900"/>
      <c r="H137" s="909">
        <f>SUM(H133:H136)</f>
        <v>0</v>
      </c>
      <c r="I137" s="900"/>
      <c r="J137" s="901"/>
      <c r="K137" s="909">
        <f>SUM(K133:K136)</f>
        <v>0</v>
      </c>
    </row>
    <row r="138" spans="1:11" ht="16.5" thickTop="1" thickBot="1" x14ac:dyDescent="0.25">
      <c r="A138" s="910" t="s">
        <v>800</v>
      </c>
      <c r="B138" s="911">
        <v>4400</v>
      </c>
      <c r="C138" s="900"/>
      <c r="D138" s="901"/>
      <c r="E138" s="912"/>
      <c r="F138" s="900"/>
      <c r="G138" s="900"/>
      <c r="H138" s="913"/>
      <c r="I138" s="900"/>
      <c r="J138" s="901"/>
      <c r="K138" s="772">
        <f>SUM(C138:J138)</f>
        <v>0</v>
      </c>
    </row>
    <row r="139" spans="1:11" ht="13.5" thickTop="1" thickBot="1" x14ac:dyDescent="0.25">
      <c r="A139" s="914" t="s">
        <v>708</v>
      </c>
      <c r="B139" s="915">
        <v>4000</v>
      </c>
      <c r="C139" s="900"/>
      <c r="D139" s="900"/>
      <c r="E139" s="916">
        <f>SUM(E137)</f>
        <v>0</v>
      </c>
      <c r="F139" s="900"/>
      <c r="G139" s="900"/>
      <c r="H139" s="917">
        <f>SUM(H137:H138)</f>
        <v>0</v>
      </c>
      <c r="I139" s="900"/>
      <c r="J139" s="900"/>
      <c r="K139" s="917">
        <f>SUM(K137:K138)</f>
        <v>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338</v>
      </c>
      <c r="B142" s="904">
        <v>5110</v>
      </c>
      <c r="C142" s="900"/>
      <c r="D142" s="900"/>
      <c r="E142" s="900"/>
      <c r="F142" s="900"/>
      <c r="G142" s="900"/>
      <c r="H142" s="921"/>
      <c r="I142" s="900"/>
      <c r="J142" s="901"/>
      <c r="K142" s="499">
        <f>SUM(C142:J142)</f>
        <v>0</v>
      </c>
    </row>
    <row r="143" spans="1:11" ht="12" customHeight="1" x14ac:dyDescent="0.2">
      <c r="A143" s="898" t="s">
        <v>454</v>
      </c>
      <c r="B143" s="904">
        <v>5120</v>
      </c>
      <c r="C143" s="900"/>
      <c r="D143" s="900"/>
      <c r="E143" s="900"/>
      <c r="F143" s="900"/>
      <c r="G143" s="900"/>
      <c r="H143" s="921"/>
      <c r="I143" s="900"/>
      <c r="J143" s="901"/>
      <c r="K143" s="499">
        <f>SUM(C143:J143)</f>
        <v>0</v>
      </c>
    </row>
    <row r="144" spans="1:11" ht="12" customHeight="1" x14ac:dyDescent="0.2">
      <c r="A144" s="922" t="s">
        <v>396</v>
      </c>
      <c r="B144" s="904">
        <v>5130</v>
      </c>
      <c r="C144" s="900"/>
      <c r="D144" s="900"/>
      <c r="E144" s="900"/>
      <c r="F144" s="900"/>
      <c r="G144" s="900"/>
      <c r="H144" s="921"/>
      <c r="I144" s="900"/>
      <c r="J144" s="901"/>
      <c r="K144" s="499">
        <f>SUM(C144:J144)</f>
        <v>0</v>
      </c>
    </row>
    <row r="145" spans="1:12" ht="12" customHeight="1" x14ac:dyDescent="0.2">
      <c r="A145" s="923" t="s">
        <v>476</v>
      </c>
      <c r="B145" s="904">
        <v>5140</v>
      </c>
      <c r="C145" s="900"/>
      <c r="D145" s="900"/>
      <c r="E145" s="900"/>
      <c r="F145" s="900"/>
      <c r="G145" s="900"/>
      <c r="H145" s="924"/>
      <c r="I145" s="900"/>
      <c r="J145" s="901"/>
      <c r="K145" s="499">
        <f>SUM(C145:J145)</f>
        <v>0</v>
      </c>
    </row>
    <row r="146" spans="1:12" ht="12" customHeight="1" x14ac:dyDescent="0.2">
      <c r="A146" s="923" t="s">
        <v>801</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243</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c r="I150" s="900"/>
      <c r="J150" s="901"/>
      <c r="K150" s="677">
        <f>SUM(C150:J150)</f>
        <v>0</v>
      </c>
    </row>
    <row r="151" spans="1:12" ht="12" customHeight="1" thickTop="1" thickBot="1" x14ac:dyDescent="0.25">
      <c r="A151" s="932" t="s">
        <v>515</v>
      </c>
      <c r="B151" s="933"/>
      <c r="C151" s="927">
        <f>SUM(C129,C130,C139,C149,C150)</f>
        <v>180000</v>
      </c>
      <c r="D151" s="927">
        <f t="shared" ref="D151:J151" si="17">SUM(D129,D130,D139,D149,D150)</f>
        <v>28000</v>
      </c>
      <c r="E151" s="927">
        <f>SUM(E129,E130,E139)</f>
        <v>75000</v>
      </c>
      <c r="F151" s="927">
        <f t="shared" si="17"/>
        <v>117000</v>
      </c>
      <c r="G151" s="927">
        <f t="shared" si="17"/>
        <v>24500</v>
      </c>
      <c r="H151" s="927">
        <f>SUM(H129,H130,H139,H149,H150)</f>
        <v>0</v>
      </c>
      <c r="I151" s="927">
        <f t="shared" si="17"/>
        <v>0</v>
      </c>
      <c r="J151" s="927">
        <f t="shared" si="17"/>
        <v>0</v>
      </c>
      <c r="K151" s="909">
        <f>SUM(K129,K130,K139,K149,K150)</f>
        <v>424500</v>
      </c>
      <c r="L151" s="745"/>
    </row>
    <row r="152" spans="1:12" ht="14.25" thickTop="1" thickBot="1" x14ac:dyDescent="0.25">
      <c r="A152" s="1426" t="s">
        <v>82</v>
      </c>
      <c r="B152" s="934"/>
      <c r="C152" s="935"/>
      <c r="D152" s="935"/>
      <c r="E152" s="935"/>
      <c r="F152" s="935"/>
      <c r="G152" s="935"/>
      <c r="H152" s="936"/>
      <c r="I152" s="935"/>
      <c r="J152" s="937"/>
      <c r="K152" s="917">
        <f>'EstRev 5-10'!D267-'EstExp 11-17'!K151</f>
        <v>300</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709</v>
      </c>
      <c r="B155" s="1331">
        <v>4000</v>
      </c>
      <c r="C155" s="946"/>
      <c r="D155" s="947"/>
      <c r="E155" s="947"/>
      <c r="F155" s="947"/>
      <c r="G155" s="947"/>
      <c r="H155" s="947"/>
      <c r="I155" s="947"/>
      <c r="J155" s="947"/>
      <c r="K155" s="948"/>
    </row>
    <row r="156" spans="1:12" s="1296" customFormat="1" ht="15.75" customHeight="1" x14ac:dyDescent="0.2">
      <c r="A156" s="1333" t="s">
        <v>702</v>
      </c>
      <c r="B156" s="1334" t="s">
        <v>873</v>
      </c>
      <c r="C156" s="949"/>
      <c r="D156" s="949"/>
      <c r="E156" s="949"/>
      <c r="F156" s="949"/>
      <c r="G156" s="949"/>
      <c r="H156" s="949"/>
      <c r="I156" s="949"/>
      <c r="J156" s="950"/>
      <c r="K156" s="949"/>
    </row>
    <row r="157" spans="1:12" ht="12" x14ac:dyDescent="0.2">
      <c r="A157" s="951" t="s">
        <v>737</v>
      </c>
      <c r="B157" s="952" t="s">
        <v>738</v>
      </c>
      <c r="C157" s="949"/>
      <c r="D157" s="949"/>
      <c r="E157" s="949"/>
      <c r="F157" s="949"/>
      <c r="G157" s="949"/>
      <c r="H157" s="953"/>
      <c r="I157" s="949"/>
      <c r="J157" s="950"/>
      <c r="K157" s="954">
        <f>H157</f>
        <v>0</v>
      </c>
    </row>
    <row r="158" spans="1:12" ht="12" x14ac:dyDescent="0.2">
      <c r="A158" s="951" t="s">
        <v>259</v>
      </c>
      <c r="B158" s="952" t="s">
        <v>739</v>
      </c>
      <c r="C158" s="949"/>
      <c r="D158" s="949"/>
      <c r="E158" s="949"/>
      <c r="F158" s="949"/>
      <c r="G158" s="949"/>
      <c r="H158" s="953"/>
      <c r="I158" s="949"/>
      <c r="J158" s="950"/>
      <c r="K158" s="954">
        <f>H158</f>
        <v>0</v>
      </c>
    </row>
    <row r="159" spans="1:12" ht="12" x14ac:dyDescent="0.2">
      <c r="A159" s="955" t="s">
        <v>794</v>
      </c>
      <c r="B159" s="956" t="s">
        <v>743</v>
      </c>
      <c r="C159" s="949"/>
      <c r="D159" s="949"/>
      <c r="E159" s="949"/>
      <c r="F159" s="949"/>
      <c r="G159" s="949"/>
      <c r="H159" s="957"/>
      <c r="I159" s="949"/>
      <c r="J159" s="950"/>
      <c r="K159" s="958">
        <f>H159</f>
        <v>0</v>
      </c>
    </row>
    <row r="160" spans="1:12" ht="12.75" thickBot="1" x14ac:dyDescent="0.25">
      <c r="A160" s="959" t="s">
        <v>707</v>
      </c>
      <c r="B160" s="960" t="s">
        <v>740</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338</v>
      </c>
      <c r="B163" s="968">
        <v>5110</v>
      </c>
      <c r="C163" s="949"/>
      <c r="D163" s="949"/>
      <c r="E163" s="949"/>
      <c r="F163" s="949"/>
      <c r="G163" s="949"/>
      <c r="H163" s="969"/>
      <c r="I163" s="949"/>
      <c r="J163" s="950"/>
      <c r="K163" s="499">
        <f>SUM(C163:J163)</f>
        <v>0</v>
      </c>
    </row>
    <row r="164" spans="1:11" ht="12" x14ac:dyDescent="0.2">
      <c r="A164" s="967" t="s">
        <v>454</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476</v>
      </c>
      <c r="B166" s="968">
        <v>5140</v>
      </c>
      <c r="C166" s="949"/>
      <c r="D166" s="949"/>
      <c r="E166" s="949"/>
      <c r="F166" s="949"/>
      <c r="G166" s="949"/>
      <c r="H166" s="969"/>
      <c r="I166" s="949"/>
      <c r="J166" s="950"/>
      <c r="K166" s="499">
        <f t="shared" si="18"/>
        <v>0</v>
      </c>
    </row>
    <row r="167" spans="1:11" ht="12" x14ac:dyDescent="0.2">
      <c r="A167" s="970" t="s">
        <v>801</v>
      </c>
      <c r="B167" s="968">
        <v>5150</v>
      </c>
      <c r="C167" s="949"/>
      <c r="D167" s="949"/>
      <c r="E167" s="949"/>
      <c r="F167" s="949"/>
      <c r="G167" s="949"/>
      <c r="H167" s="969"/>
      <c r="I167" s="949"/>
      <c r="J167" s="950"/>
      <c r="K167" s="499">
        <f t="shared" si="18"/>
        <v>0</v>
      </c>
    </row>
    <row r="168" spans="1:11" ht="12" customHeight="1" thickBot="1" x14ac:dyDescent="0.25">
      <c r="A168" s="971" t="s">
        <v>516</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243</v>
      </c>
      <c r="B169" s="1338">
        <v>5200</v>
      </c>
      <c r="C169" s="949"/>
      <c r="D169" s="949"/>
      <c r="E169" s="949"/>
      <c r="F169" s="949"/>
      <c r="G169" s="961"/>
      <c r="H169" s="974">
        <v>166000</v>
      </c>
      <c r="I169" s="975"/>
      <c r="J169" s="950"/>
      <c r="K169" s="499">
        <f t="shared" si="18"/>
        <v>166000</v>
      </c>
    </row>
    <row r="170" spans="1:11" ht="26.25" x14ac:dyDescent="0.2">
      <c r="A170" s="976" t="s">
        <v>815</v>
      </c>
      <c r="B170" s="977">
        <v>5300</v>
      </c>
      <c r="C170" s="949"/>
      <c r="D170" s="949"/>
      <c r="E170" s="961"/>
      <c r="F170" s="949"/>
      <c r="G170" s="961"/>
      <c r="H170" s="969">
        <v>192000</v>
      </c>
      <c r="I170" s="949"/>
      <c r="J170" s="950"/>
      <c r="K170" s="499">
        <f t="shared" si="18"/>
        <v>192000</v>
      </c>
    </row>
    <row r="171" spans="1:11" ht="15.75" customHeight="1" x14ac:dyDescent="0.2">
      <c r="A171" s="976" t="s">
        <v>802</v>
      </c>
      <c r="B171" s="978">
        <v>5400</v>
      </c>
      <c r="C171" s="949"/>
      <c r="D171" s="949"/>
      <c r="E171" s="953"/>
      <c r="F171" s="949"/>
      <c r="G171" s="949"/>
      <c r="H171" s="969"/>
      <c r="I171" s="949"/>
      <c r="J171" s="949"/>
      <c r="K171" s="499">
        <f>SUM(C171:J171)</f>
        <v>0</v>
      </c>
    </row>
    <row r="172" spans="1:11" ht="12" customHeight="1" thickBot="1" x14ac:dyDescent="0.25">
      <c r="A172" s="979" t="s">
        <v>201</v>
      </c>
      <c r="B172" s="972">
        <v>5000</v>
      </c>
      <c r="C172" s="949"/>
      <c r="D172" s="949"/>
      <c r="E172" s="980">
        <f>SUM(E168:E171)</f>
        <v>0</v>
      </c>
      <c r="F172" s="949"/>
      <c r="G172" s="949"/>
      <c r="H172" s="980">
        <f>SUM(H168:H171)</f>
        <v>358000</v>
      </c>
      <c r="I172" s="949"/>
      <c r="J172" s="949"/>
      <c r="K172" s="973">
        <f>SUM(K168:K171)</f>
        <v>358000</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515</v>
      </c>
      <c r="B174" s="983"/>
      <c r="C174" s="949"/>
      <c r="D174" s="949"/>
      <c r="E174" s="973">
        <f>SUM(E172)</f>
        <v>0</v>
      </c>
      <c r="F174" s="949"/>
      <c r="G174" s="949"/>
      <c r="H174" s="973">
        <f>SUM(H160,H172,H173)</f>
        <v>358000</v>
      </c>
      <c r="I174" s="949"/>
      <c r="J174" s="949"/>
      <c r="K174" s="973">
        <f>SUM(K160,K172,K173)</f>
        <v>358000</v>
      </c>
    </row>
    <row r="175" spans="1:11" ht="13.5" thickTop="1" thickBot="1" x14ac:dyDescent="0.25">
      <c r="A175" s="1775" t="s">
        <v>82</v>
      </c>
      <c r="B175" s="1776"/>
      <c r="C175" s="966"/>
      <c r="D175" s="966"/>
      <c r="E175" s="985"/>
      <c r="F175" s="966"/>
      <c r="G175" s="966"/>
      <c r="H175" s="986"/>
      <c r="I175" s="966"/>
      <c r="J175" s="966"/>
      <c r="K175" s="987">
        <f>'EstRev 5-10'!E267-'EstExp 11-17'!K174</f>
        <v>50</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563</v>
      </c>
      <c r="B179" s="1343" t="s">
        <v>874</v>
      </c>
      <c r="C179" s="999"/>
      <c r="D179" s="1000"/>
      <c r="E179" s="1000"/>
      <c r="F179" s="1000"/>
      <c r="G179" s="1000"/>
      <c r="H179" s="1000"/>
      <c r="I179" s="1000"/>
      <c r="J179" s="1000"/>
      <c r="K179" s="1000"/>
    </row>
    <row r="180" spans="1:11" ht="12" customHeight="1" x14ac:dyDescent="0.2">
      <c r="A180" s="1001" t="s">
        <v>803</v>
      </c>
      <c r="B180" s="1002">
        <v>2190</v>
      </c>
      <c r="C180" s="1003"/>
      <c r="D180" s="1003"/>
      <c r="E180" s="1003"/>
      <c r="F180" s="1003"/>
      <c r="G180" s="1003"/>
      <c r="H180" s="1003"/>
      <c r="I180" s="1004"/>
      <c r="J180" s="1004"/>
      <c r="K180" s="499">
        <f>SUM(C180:J180)</f>
        <v>0</v>
      </c>
    </row>
    <row r="181" spans="1:11" s="1296" customFormat="1" ht="15.75" customHeight="1" x14ac:dyDescent="0.2">
      <c r="A181" s="1344" t="s">
        <v>252</v>
      </c>
      <c r="B181" s="1345"/>
      <c r="C181" s="1005"/>
      <c r="D181" s="1005"/>
      <c r="E181" s="1005"/>
      <c r="F181" s="1005"/>
      <c r="G181" s="1005"/>
      <c r="H181" s="1005"/>
      <c r="I181" s="1005"/>
      <c r="J181" s="1005"/>
      <c r="K181" s="1006"/>
    </row>
    <row r="182" spans="1:11" ht="12" customHeight="1" x14ac:dyDescent="0.2">
      <c r="A182" s="1001" t="s">
        <v>417</v>
      </c>
      <c r="B182" s="1002">
        <v>2550</v>
      </c>
      <c r="C182" s="1003">
        <v>168000</v>
      </c>
      <c r="D182" s="1003">
        <v>16000</v>
      </c>
      <c r="E182" s="1003">
        <v>155000</v>
      </c>
      <c r="F182" s="1003">
        <v>41000</v>
      </c>
      <c r="G182" s="1003">
        <v>8600</v>
      </c>
      <c r="H182" s="1003"/>
      <c r="I182" s="1004"/>
      <c r="J182" s="1004"/>
      <c r="K182" s="499">
        <f>SUM(C182:J182)</f>
        <v>388600</v>
      </c>
    </row>
    <row r="183" spans="1:11" ht="12" customHeight="1" x14ac:dyDescent="0.2">
      <c r="A183" s="1001" t="s">
        <v>799</v>
      </c>
      <c r="B183" s="1002">
        <v>2900</v>
      </c>
      <c r="C183" s="1003"/>
      <c r="D183" s="1003"/>
      <c r="E183" s="1003"/>
      <c r="F183" s="1003"/>
      <c r="G183" s="1003"/>
      <c r="H183" s="1003"/>
      <c r="I183" s="1004"/>
      <c r="J183" s="1004"/>
      <c r="K183" s="499">
        <f>SUM(C183:J183)</f>
        <v>0</v>
      </c>
    </row>
    <row r="184" spans="1:11" ht="12" customHeight="1" thickBot="1" x14ac:dyDescent="0.25">
      <c r="A184" s="1007" t="s">
        <v>587</v>
      </c>
      <c r="B184" s="819">
        <v>2000</v>
      </c>
      <c r="C184" s="1008">
        <f>SUM(C180:C183)</f>
        <v>168000</v>
      </c>
      <c r="D184" s="1008">
        <f t="shared" ref="D184:K184" si="19">SUM(D180,D182,D183)</f>
        <v>16000</v>
      </c>
      <c r="E184" s="1008">
        <f t="shared" si="19"/>
        <v>155000</v>
      </c>
      <c r="F184" s="1008">
        <f t="shared" si="19"/>
        <v>41000</v>
      </c>
      <c r="G184" s="1008">
        <f t="shared" si="19"/>
        <v>8600</v>
      </c>
      <c r="H184" s="1008">
        <f t="shared" si="19"/>
        <v>0</v>
      </c>
      <c r="I184" s="1008">
        <f t="shared" si="19"/>
        <v>0</v>
      </c>
      <c r="J184" s="1008">
        <f t="shared" si="19"/>
        <v>0</v>
      </c>
      <c r="K184" s="1008">
        <f t="shared" si="19"/>
        <v>388600</v>
      </c>
    </row>
    <row r="185" spans="1:11" s="1296" customFormat="1" ht="13.5" thickTop="1" thickBot="1" x14ac:dyDescent="0.25">
      <c r="A185" s="1009" t="s">
        <v>579</v>
      </c>
      <c r="B185" s="1346">
        <v>3000</v>
      </c>
      <c r="C185" s="1010"/>
      <c r="D185" s="1010"/>
      <c r="E185" s="1010"/>
      <c r="F185" s="1010"/>
      <c r="G185" s="1010"/>
      <c r="H185" s="1010"/>
      <c r="I185" s="1011"/>
      <c r="J185" s="1011"/>
      <c r="K185" s="499">
        <f>SUM(C185:J185)</f>
        <v>0</v>
      </c>
    </row>
    <row r="186" spans="1:11" s="1296" customFormat="1" ht="12.75" thickTop="1" x14ac:dyDescent="0.2">
      <c r="A186" s="1012" t="s">
        <v>710</v>
      </c>
      <c r="B186" s="1347">
        <v>4000</v>
      </c>
      <c r="C186" s="1013"/>
      <c r="D186" s="1014"/>
      <c r="E186" s="1014"/>
      <c r="F186" s="1014"/>
      <c r="G186" s="1014"/>
      <c r="H186" s="1014"/>
      <c r="I186" s="1014"/>
      <c r="J186" s="1014"/>
      <c r="K186" s="1015"/>
    </row>
    <row r="187" spans="1:11" s="1296" customFormat="1" ht="12" x14ac:dyDescent="0.2">
      <c r="A187" s="1348" t="s">
        <v>702</v>
      </c>
      <c r="B187" s="1349">
        <v>4100</v>
      </c>
      <c r="C187" s="1000"/>
      <c r="D187" s="1000"/>
      <c r="E187" s="1000"/>
      <c r="F187" s="1000"/>
      <c r="G187" s="1000"/>
      <c r="H187" s="1017"/>
      <c r="I187" s="1000"/>
      <c r="J187" s="1018"/>
      <c r="K187" s="1000"/>
    </row>
    <row r="188" spans="1:11" ht="12" customHeight="1" x14ac:dyDescent="0.2">
      <c r="A188" s="1001" t="s">
        <v>593</v>
      </c>
      <c r="B188" s="1002">
        <v>4110</v>
      </c>
      <c r="C188" s="1000"/>
      <c r="D188" s="1000"/>
      <c r="E188" s="1004"/>
      <c r="F188" s="1000"/>
      <c r="G188" s="1000"/>
      <c r="H188" s="1004"/>
      <c r="I188" s="1000"/>
      <c r="J188" s="1017"/>
      <c r="K188" s="499">
        <f t="shared" ref="K188:K193" si="20">SUM(C188:J188)</f>
        <v>0</v>
      </c>
    </row>
    <row r="189" spans="1:11" ht="12" customHeight="1" x14ac:dyDescent="0.2">
      <c r="A189" s="1001" t="s">
        <v>259</v>
      </c>
      <c r="B189" s="1002">
        <v>4120</v>
      </c>
      <c r="C189" s="1000"/>
      <c r="D189" s="1000"/>
      <c r="E189" s="1004"/>
      <c r="F189" s="1000"/>
      <c r="G189" s="1000"/>
      <c r="H189" s="1004"/>
      <c r="I189" s="1000"/>
      <c r="J189" s="1017"/>
      <c r="K189" s="499">
        <f t="shared" si="20"/>
        <v>0</v>
      </c>
    </row>
    <row r="190" spans="1:11" ht="12" customHeight="1" x14ac:dyDescent="0.2">
      <c r="A190" s="1001" t="s">
        <v>472</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c r="F191" s="1000"/>
      <c r="G191" s="1000"/>
      <c r="H191" s="1003"/>
      <c r="I191" s="1000"/>
      <c r="J191" s="1017"/>
      <c r="K191" s="499">
        <f t="shared" si="20"/>
        <v>0</v>
      </c>
    </row>
    <row r="192" spans="1:11" ht="12" customHeight="1" x14ac:dyDescent="0.2">
      <c r="A192" s="1001" t="s">
        <v>291</v>
      </c>
      <c r="B192" s="1002">
        <v>4170</v>
      </c>
      <c r="C192" s="1000"/>
      <c r="D192" s="1000"/>
      <c r="E192" s="1003"/>
      <c r="F192" s="1000"/>
      <c r="G192" s="1000"/>
      <c r="H192" s="1004"/>
      <c r="I192" s="1000"/>
      <c r="J192" s="1017"/>
      <c r="K192" s="499">
        <f t="shared" si="20"/>
        <v>0</v>
      </c>
    </row>
    <row r="193" spans="1:11" ht="12" customHeight="1" x14ac:dyDescent="0.2">
      <c r="A193" s="1019" t="s">
        <v>795</v>
      </c>
      <c r="B193" s="1020">
        <v>4190</v>
      </c>
      <c r="C193" s="1000"/>
      <c r="D193" s="1000"/>
      <c r="E193" s="1003"/>
      <c r="F193" s="1000"/>
      <c r="G193" s="1000"/>
      <c r="H193" s="1004"/>
      <c r="I193" s="1000"/>
      <c r="J193" s="1017"/>
      <c r="K193" s="499">
        <f t="shared" si="20"/>
        <v>0</v>
      </c>
    </row>
    <row r="194" spans="1:11" ht="12" customHeight="1" thickBot="1" x14ac:dyDescent="0.25">
      <c r="A194" s="1007" t="s">
        <v>707</v>
      </c>
      <c r="B194" s="1021">
        <v>4100</v>
      </c>
      <c r="C194" s="1000"/>
      <c r="D194" s="1000"/>
      <c r="E194" s="1022">
        <f>SUM(E188:E193)</f>
        <v>0</v>
      </c>
      <c r="F194" s="1000"/>
      <c r="G194" s="1000"/>
      <c r="H194" s="1022">
        <f>SUM(H188:H193)</f>
        <v>0</v>
      </c>
      <c r="I194" s="1000"/>
      <c r="J194" s="1017"/>
      <c r="K194" s="1022">
        <f>SUM(K188:K193)</f>
        <v>0</v>
      </c>
    </row>
    <row r="195" spans="1:11" s="1296" customFormat="1" ht="25.5" thickTop="1" thickBot="1" x14ac:dyDescent="0.25">
      <c r="A195" s="1350" t="s">
        <v>809</v>
      </c>
      <c r="B195" s="1351">
        <v>4400</v>
      </c>
      <c r="C195" s="1000"/>
      <c r="D195" s="1000"/>
      <c r="E195" s="1023"/>
      <c r="F195" s="1000"/>
      <c r="G195" s="1000"/>
      <c r="H195" s="1024"/>
      <c r="I195" s="1000"/>
      <c r="J195" s="1017"/>
      <c r="K195" s="499">
        <f>SUM(C195:J195)</f>
        <v>0</v>
      </c>
    </row>
    <row r="196" spans="1:11" ht="13.5" thickTop="1" thickBot="1" x14ac:dyDescent="0.25">
      <c r="A196" s="1025" t="s">
        <v>705</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868</v>
      </c>
      <c r="C198" s="1032"/>
      <c r="D198" s="1032"/>
      <c r="E198" s="1033"/>
      <c r="F198" s="1033"/>
      <c r="G198" s="1033"/>
      <c r="H198" s="1033"/>
      <c r="I198" s="1033"/>
      <c r="J198" s="1033"/>
      <c r="K198" s="1033"/>
    </row>
    <row r="199" spans="1:11" ht="12" x14ac:dyDescent="0.2">
      <c r="A199" s="1034" t="s">
        <v>338</v>
      </c>
      <c r="B199" s="1035">
        <v>5110</v>
      </c>
      <c r="C199" s="1032"/>
      <c r="D199" s="1032"/>
      <c r="E199" s="1033"/>
      <c r="F199" s="1033"/>
      <c r="G199" s="1033"/>
      <c r="H199" s="1036"/>
      <c r="I199" s="1033"/>
      <c r="J199" s="1033"/>
      <c r="K199" s="499">
        <f t="shared" ref="K199:K206" si="21">SUM(C199:J199)</f>
        <v>0</v>
      </c>
    </row>
    <row r="200" spans="1:11" ht="12" x14ac:dyDescent="0.2">
      <c r="A200" s="1034" t="s">
        <v>454</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476</v>
      </c>
      <c r="B202" s="1037">
        <v>5140</v>
      </c>
      <c r="C202" s="1032"/>
      <c r="D202" s="1032"/>
      <c r="E202" s="1033"/>
      <c r="F202" s="1033"/>
      <c r="G202" s="1033"/>
      <c r="H202" s="1036"/>
      <c r="I202" s="1033"/>
      <c r="J202" s="1033"/>
      <c r="K202" s="499">
        <f t="shared" si="21"/>
        <v>0</v>
      </c>
    </row>
    <row r="203" spans="1:11" ht="12" x14ac:dyDescent="0.2">
      <c r="A203" s="1034" t="s">
        <v>804</v>
      </c>
      <c r="B203" s="1037">
        <v>5150</v>
      </c>
      <c r="C203" s="1032"/>
      <c r="D203" s="1032"/>
      <c r="E203" s="1033"/>
      <c r="F203" s="1033"/>
      <c r="G203" s="1033"/>
      <c r="H203" s="1036"/>
      <c r="I203" s="1033"/>
      <c r="J203" s="1033"/>
      <c r="K203" s="499">
        <f t="shared" si="21"/>
        <v>0</v>
      </c>
    </row>
    <row r="204" spans="1:11" ht="12" customHeight="1" thickBot="1" x14ac:dyDescent="0.25">
      <c r="A204" s="932" t="s">
        <v>516</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243</v>
      </c>
      <c r="B205" s="1355">
        <v>5200</v>
      </c>
      <c r="C205" s="900"/>
      <c r="D205" s="900"/>
      <c r="E205" s="900"/>
      <c r="F205" s="900"/>
      <c r="G205" s="900"/>
      <c r="H205" s="1040"/>
      <c r="I205" s="900"/>
      <c r="J205" s="900"/>
      <c r="K205" s="1041">
        <f>H205</f>
        <v>0</v>
      </c>
    </row>
    <row r="206" spans="1:11" s="1296" customFormat="1" ht="26.25" customHeight="1" x14ac:dyDescent="0.2">
      <c r="A206" s="1356" t="s">
        <v>810</v>
      </c>
      <c r="B206" s="1357">
        <v>5300</v>
      </c>
      <c r="C206" s="900"/>
      <c r="D206" s="900"/>
      <c r="E206" s="900"/>
      <c r="F206" s="900"/>
      <c r="G206" s="1033"/>
      <c r="H206" s="1042"/>
      <c r="I206" s="900"/>
      <c r="J206" s="900"/>
      <c r="K206" s="499">
        <f t="shared" si="21"/>
        <v>0</v>
      </c>
    </row>
    <row r="207" spans="1:11" s="1296" customFormat="1" ht="15.75" customHeight="1" thickBot="1" x14ac:dyDescent="0.25">
      <c r="A207" s="1358" t="s">
        <v>816</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c r="I209" s="1033"/>
      <c r="J209" s="1033"/>
      <c r="K209" s="499">
        <f>SUM(C209:J209)</f>
        <v>0</v>
      </c>
    </row>
    <row r="210" spans="1:11" ht="12" customHeight="1" thickBot="1" x14ac:dyDescent="0.25">
      <c r="A210" s="1774" t="s">
        <v>515</v>
      </c>
      <c r="B210" s="1771"/>
      <c r="C210" s="1039">
        <f>SUM(C184,C185)</f>
        <v>168000</v>
      </c>
      <c r="D210" s="1039">
        <f t="shared" ref="D210:K210" si="22">SUM(D184,D185,D196,D208,D209)</f>
        <v>16000</v>
      </c>
      <c r="E210" s="1039">
        <f>SUM(E184,E185,E196,E208,E209)</f>
        <v>155000</v>
      </c>
      <c r="F210" s="1039">
        <f t="shared" si="22"/>
        <v>41000</v>
      </c>
      <c r="G210" s="1039">
        <f t="shared" si="22"/>
        <v>8600</v>
      </c>
      <c r="H210" s="1039">
        <f>SUM(H184,H185,H196,H208,H209)</f>
        <v>0</v>
      </c>
      <c r="I210" s="1039">
        <f>SUM(I184,I185,I196,I208,I209)</f>
        <v>0</v>
      </c>
      <c r="J210" s="1039">
        <f t="shared" si="22"/>
        <v>0</v>
      </c>
      <c r="K210" s="1039">
        <f t="shared" si="22"/>
        <v>388600</v>
      </c>
    </row>
    <row r="211" spans="1:11" ht="14.25" thickTop="1" thickBot="1" x14ac:dyDescent="0.25">
      <c r="A211" s="1424" t="s">
        <v>82</v>
      </c>
      <c r="B211" s="1049"/>
      <c r="C211" s="1050"/>
      <c r="D211" s="1050"/>
      <c r="E211" s="1050"/>
      <c r="F211" s="1050"/>
      <c r="G211" s="1050"/>
      <c r="H211" s="1050"/>
      <c r="I211" s="1050"/>
      <c r="J211" s="1051"/>
      <c r="K211" s="1047">
        <f>'EstRev 5-10'!F267-'EstExp 11-17'!K210</f>
        <v>5000</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275</v>
      </c>
      <c r="C214" s="1059"/>
      <c r="D214" s="1060"/>
      <c r="E214" s="1060"/>
      <c r="F214" s="1060"/>
      <c r="G214" s="1060"/>
      <c r="H214" s="1060"/>
      <c r="I214" s="1060"/>
      <c r="J214" s="1060"/>
      <c r="K214" s="1061"/>
    </row>
    <row r="215" spans="1:11" ht="12" x14ac:dyDescent="0.2">
      <c r="A215" s="1062" t="s">
        <v>292</v>
      </c>
      <c r="B215" s="1063">
        <v>1100</v>
      </c>
      <c r="C215" s="1064"/>
      <c r="D215" s="1065">
        <v>45000</v>
      </c>
      <c r="E215" s="1066"/>
      <c r="F215" s="1066"/>
      <c r="G215" s="1066"/>
      <c r="H215" s="1066"/>
      <c r="I215" s="1066"/>
      <c r="J215" s="1066"/>
      <c r="K215" s="722">
        <f>SUM(C215:J215)</f>
        <v>45000</v>
      </c>
    </row>
    <row r="216" spans="1:11" ht="12" x14ac:dyDescent="0.2">
      <c r="A216" s="1062" t="s">
        <v>317</v>
      </c>
      <c r="B216" s="1063">
        <v>1125</v>
      </c>
      <c r="C216" s="1064"/>
      <c r="D216" s="1067"/>
      <c r="E216" s="1066"/>
      <c r="F216" s="1066"/>
      <c r="G216" s="1066"/>
      <c r="H216" s="1066"/>
      <c r="I216" s="1066"/>
      <c r="J216" s="1066"/>
      <c r="K216" s="499">
        <f t="shared" ref="K216:K228" si="23">SUM(C216:J216)</f>
        <v>0</v>
      </c>
    </row>
    <row r="217" spans="1:11" ht="12" x14ac:dyDescent="0.2">
      <c r="A217" s="1068" t="s">
        <v>566</v>
      </c>
      <c r="B217" s="1063">
        <v>1200</v>
      </c>
      <c r="C217" s="1064"/>
      <c r="D217" s="1067">
        <v>35000</v>
      </c>
      <c r="E217" s="1066"/>
      <c r="F217" s="1066"/>
      <c r="G217" s="1066"/>
      <c r="H217" s="1066"/>
      <c r="I217" s="1066"/>
      <c r="J217" s="1066"/>
      <c r="K217" s="499">
        <f t="shared" si="23"/>
        <v>35000</v>
      </c>
    </row>
    <row r="218" spans="1:11" ht="12" x14ac:dyDescent="0.2">
      <c r="A218" s="1068" t="s">
        <v>318</v>
      </c>
      <c r="B218" s="1063">
        <v>1225</v>
      </c>
      <c r="C218" s="1064"/>
      <c r="D218" s="1067"/>
      <c r="E218" s="1066"/>
      <c r="F218" s="1066"/>
      <c r="G218" s="1066"/>
      <c r="H218" s="1066"/>
      <c r="I218" s="1066"/>
      <c r="J218" s="1066"/>
      <c r="K218" s="499">
        <f t="shared" si="23"/>
        <v>0</v>
      </c>
    </row>
    <row r="219" spans="1:11" ht="12" x14ac:dyDescent="0.2">
      <c r="A219" s="1062" t="s">
        <v>138</v>
      </c>
      <c r="B219" s="1063">
        <v>1250</v>
      </c>
      <c r="C219" s="1064"/>
      <c r="D219" s="1067"/>
      <c r="E219" s="1066"/>
      <c r="F219" s="1066"/>
      <c r="G219" s="1066"/>
      <c r="H219" s="1066"/>
      <c r="I219" s="1066"/>
      <c r="J219" s="1066"/>
      <c r="K219" s="499">
        <f t="shared" si="23"/>
        <v>0</v>
      </c>
    </row>
    <row r="220" spans="1:11" ht="12" x14ac:dyDescent="0.2">
      <c r="A220" s="1062" t="s">
        <v>435</v>
      </c>
      <c r="B220" s="1063">
        <v>1275</v>
      </c>
      <c r="C220" s="1064"/>
      <c r="D220" s="1067"/>
      <c r="E220" s="1066"/>
      <c r="F220" s="1066"/>
      <c r="G220" s="1066"/>
      <c r="H220" s="1066"/>
      <c r="I220" s="1066"/>
      <c r="J220" s="1066"/>
      <c r="K220" s="499">
        <f t="shared" si="23"/>
        <v>0</v>
      </c>
    </row>
    <row r="221" spans="1:11" ht="12" x14ac:dyDescent="0.2">
      <c r="A221" s="1062" t="s">
        <v>298</v>
      </c>
      <c r="B221" s="1063">
        <v>1300</v>
      </c>
      <c r="C221" s="1064"/>
      <c r="D221" s="1067"/>
      <c r="E221" s="1066"/>
      <c r="F221" s="1066"/>
      <c r="G221" s="1066"/>
      <c r="H221" s="1066"/>
      <c r="I221" s="1066"/>
      <c r="J221" s="1066"/>
      <c r="K221" s="499">
        <f t="shared" si="23"/>
        <v>0</v>
      </c>
    </row>
    <row r="222" spans="1:11" ht="12" x14ac:dyDescent="0.2">
      <c r="A222" s="1062" t="s">
        <v>319</v>
      </c>
      <c r="B222" s="1063">
        <v>1400</v>
      </c>
      <c r="C222" s="1064"/>
      <c r="D222" s="1067">
        <v>2000</v>
      </c>
      <c r="E222" s="1066"/>
      <c r="F222" s="1066"/>
      <c r="G222" s="1066"/>
      <c r="H222" s="1066"/>
      <c r="I222" s="1066"/>
      <c r="J222" s="1066"/>
      <c r="K222" s="499">
        <f t="shared" si="23"/>
        <v>2000</v>
      </c>
    </row>
    <row r="223" spans="1:11" ht="12" x14ac:dyDescent="0.2">
      <c r="A223" s="1062" t="s">
        <v>299</v>
      </c>
      <c r="B223" s="1063">
        <v>1500</v>
      </c>
      <c r="C223" s="1064"/>
      <c r="D223" s="1067">
        <v>2000</v>
      </c>
      <c r="E223" s="1066"/>
      <c r="F223" s="1066"/>
      <c r="G223" s="1066"/>
      <c r="H223" s="1066"/>
      <c r="I223" s="1066"/>
      <c r="J223" s="1066"/>
      <c r="K223" s="499">
        <f t="shared" si="23"/>
        <v>2000</v>
      </c>
    </row>
    <row r="224" spans="1:11" ht="12" x14ac:dyDescent="0.2">
      <c r="A224" s="1062" t="s">
        <v>300</v>
      </c>
      <c r="B224" s="1063">
        <v>1600</v>
      </c>
      <c r="C224" s="1064"/>
      <c r="D224" s="1067"/>
      <c r="E224" s="1066"/>
      <c r="F224" s="1066"/>
      <c r="G224" s="1066"/>
      <c r="H224" s="1066"/>
      <c r="I224" s="1066"/>
      <c r="J224" s="1066"/>
      <c r="K224" s="499">
        <f t="shared" si="23"/>
        <v>0</v>
      </c>
    </row>
    <row r="225" spans="1:11" ht="12" x14ac:dyDescent="0.2">
      <c r="A225" s="1062" t="s">
        <v>136</v>
      </c>
      <c r="B225" s="1063">
        <v>1650</v>
      </c>
      <c r="C225" s="1064"/>
      <c r="D225" s="1067"/>
      <c r="E225" s="1066"/>
      <c r="F225" s="1066"/>
      <c r="G225" s="1066"/>
      <c r="H225" s="1066"/>
      <c r="I225" s="1066"/>
      <c r="J225" s="1066"/>
      <c r="K225" s="499">
        <f t="shared" si="23"/>
        <v>0</v>
      </c>
    </row>
    <row r="226" spans="1:11" ht="12" x14ac:dyDescent="0.2">
      <c r="A226" s="1062" t="s">
        <v>320</v>
      </c>
      <c r="B226" s="1063">
        <v>1700</v>
      </c>
      <c r="C226" s="1064"/>
      <c r="D226" s="1067">
        <v>600</v>
      </c>
      <c r="E226" s="1066"/>
      <c r="F226" s="1066"/>
      <c r="G226" s="1066"/>
      <c r="H226" s="1066"/>
      <c r="I226" s="1066"/>
      <c r="J226" s="1066"/>
      <c r="K226" s="499">
        <f t="shared" si="23"/>
        <v>600</v>
      </c>
    </row>
    <row r="227" spans="1:11" ht="12" x14ac:dyDescent="0.2">
      <c r="A227" s="1062" t="s">
        <v>137</v>
      </c>
      <c r="B227" s="1063">
        <v>1800</v>
      </c>
      <c r="C227" s="1064"/>
      <c r="D227" s="1067"/>
      <c r="E227" s="1066"/>
      <c r="F227" s="1066"/>
      <c r="G227" s="1066"/>
      <c r="H227" s="1066"/>
      <c r="I227" s="1066"/>
      <c r="J227" s="1066"/>
      <c r="K227" s="499">
        <f t="shared" si="23"/>
        <v>0</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580</v>
      </c>
      <c r="B229" s="1071">
        <v>1000</v>
      </c>
      <c r="C229" s="1064"/>
      <c r="D229" s="1072">
        <f>SUM(D215:D228)</f>
        <v>84600</v>
      </c>
      <c r="E229" s="1066"/>
      <c r="F229" s="1066"/>
      <c r="G229" s="1066"/>
      <c r="H229" s="1066"/>
      <c r="I229" s="1066"/>
      <c r="J229" s="1066"/>
      <c r="K229" s="1072">
        <f>SUM(K215:K228)</f>
        <v>84600</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251</v>
      </c>
      <c r="B231" s="1367">
        <v>2100</v>
      </c>
      <c r="C231" s="1064"/>
      <c r="D231" s="1066"/>
      <c r="E231" s="1066"/>
      <c r="F231" s="1066"/>
      <c r="G231" s="1066"/>
      <c r="H231" s="1066"/>
      <c r="I231" s="1066"/>
      <c r="J231" s="1066"/>
      <c r="K231" s="1066"/>
    </row>
    <row r="232" spans="1:11" ht="12" x14ac:dyDescent="0.2">
      <c r="A232" s="1062" t="s">
        <v>154</v>
      </c>
      <c r="B232" s="1063">
        <v>2110</v>
      </c>
      <c r="C232" s="1064"/>
      <c r="D232" s="1067">
        <v>700</v>
      </c>
      <c r="E232" s="1066"/>
      <c r="F232" s="1066"/>
      <c r="G232" s="1066"/>
      <c r="H232" s="1066"/>
      <c r="I232" s="1066"/>
      <c r="J232" s="1066"/>
      <c r="K232" s="499">
        <f t="shared" ref="K232:K237" si="24">SUM(C232:J232)</f>
        <v>700</v>
      </c>
    </row>
    <row r="233" spans="1:11" ht="12" x14ac:dyDescent="0.2">
      <c r="A233" s="1062" t="s">
        <v>155</v>
      </c>
      <c r="B233" s="1063">
        <v>2120</v>
      </c>
      <c r="C233" s="1064"/>
      <c r="D233" s="1067">
        <v>700</v>
      </c>
      <c r="E233" s="1066"/>
      <c r="F233" s="1066"/>
      <c r="G233" s="1066"/>
      <c r="H233" s="1066"/>
      <c r="I233" s="1066"/>
      <c r="J233" s="1066"/>
      <c r="K233" s="499">
        <f t="shared" si="24"/>
        <v>700</v>
      </c>
    </row>
    <row r="234" spans="1:11" ht="12" x14ac:dyDescent="0.2">
      <c r="A234" s="1062" t="s">
        <v>156</v>
      </c>
      <c r="B234" s="1063">
        <v>2130</v>
      </c>
      <c r="C234" s="1064"/>
      <c r="D234" s="1067">
        <v>7500</v>
      </c>
      <c r="E234" s="1066"/>
      <c r="F234" s="1066"/>
      <c r="G234" s="1066"/>
      <c r="H234" s="1066"/>
      <c r="I234" s="1066"/>
      <c r="J234" s="1066"/>
      <c r="K234" s="499">
        <f t="shared" si="24"/>
        <v>7500</v>
      </c>
    </row>
    <row r="235" spans="1:11" ht="12" x14ac:dyDescent="0.2">
      <c r="A235" s="1062" t="s">
        <v>157</v>
      </c>
      <c r="B235" s="1063">
        <v>2140</v>
      </c>
      <c r="C235" s="1064"/>
      <c r="D235" s="1067"/>
      <c r="E235" s="1066"/>
      <c r="F235" s="1066"/>
      <c r="G235" s="1066"/>
      <c r="H235" s="1066"/>
      <c r="I235" s="1066"/>
      <c r="J235" s="1066"/>
      <c r="K235" s="499">
        <f t="shared" si="24"/>
        <v>0</v>
      </c>
    </row>
    <row r="236" spans="1:11" ht="12" x14ac:dyDescent="0.2">
      <c r="A236" s="1062" t="s">
        <v>413</v>
      </c>
      <c r="B236" s="1063">
        <v>2150</v>
      </c>
      <c r="C236" s="1064"/>
      <c r="D236" s="1067"/>
      <c r="E236" s="1066"/>
      <c r="F236" s="1066"/>
      <c r="G236" s="1066"/>
      <c r="H236" s="1066"/>
      <c r="I236" s="1066"/>
      <c r="J236" s="1066"/>
      <c r="K236" s="499">
        <f t="shared" si="24"/>
        <v>0</v>
      </c>
    </row>
    <row r="237" spans="1:11" ht="12" x14ac:dyDescent="0.2">
      <c r="A237" s="1062" t="s">
        <v>798</v>
      </c>
      <c r="B237" s="1063">
        <v>2190</v>
      </c>
      <c r="C237" s="1064"/>
      <c r="D237" s="1067"/>
      <c r="E237" s="1066"/>
      <c r="F237" s="1066"/>
      <c r="G237" s="1066"/>
      <c r="H237" s="1066"/>
      <c r="I237" s="1066"/>
      <c r="J237" s="1066"/>
      <c r="K237" s="499">
        <f t="shared" si="24"/>
        <v>0</v>
      </c>
    </row>
    <row r="238" spans="1:11" ht="12" customHeight="1" thickBot="1" x14ac:dyDescent="0.25">
      <c r="A238" s="1070" t="s">
        <v>581</v>
      </c>
      <c r="B238" s="776">
        <v>2100</v>
      </c>
      <c r="C238" s="1064"/>
      <c r="D238" s="1072">
        <f>SUM(D232:D237)</f>
        <v>8900</v>
      </c>
      <c r="E238" s="1066"/>
      <c r="F238" s="1066"/>
      <c r="G238" s="1066"/>
      <c r="H238" s="1066"/>
      <c r="I238" s="1066"/>
      <c r="J238" s="1066"/>
      <c r="K238" s="1072">
        <f>SUM(K232:K237)</f>
        <v>8900</v>
      </c>
    </row>
    <row r="239" spans="1:11" s="1296" customFormat="1" ht="15.75" customHeight="1" thickTop="1" x14ac:dyDescent="0.2">
      <c r="A239" s="1368" t="s">
        <v>253</v>
      </c>
      <c r="B239" s="1369" t="s">
        <v>869</v>
      </c>
      <c r="C239" s="1076"/>
      <c r="D239" s="1077"/>
      <c r="E239" s="1076"/>
      <c r="F239" s="1076"/>
      <c r="G239" s="1076"/>
      <c r="H239" s="1076"/>
      <c r="I239" s="1076"/>
      <c r="J239" s="1076"/>
      <c r="K239" s="1076"/>
    </row>
    <row r="240" spans="1:11" ht="12" x14ac:dyDescent="0.2">
      <c r="A240" s="1078" t="s">
        <v>294</v>
      </c>
      <c r="B240" s="1079">
        <v>2210</v>
      </c>
      <c r="C240" s="1080"/>
      <c r="D240" s="1081"/>
      <c r="E240" s="1082"/>
      <c r="F240" s="1076"/>
      <c r="G240" s="1076"/>
      <c r="H240" s="1076"/>
      <c r="I240" s="1076"/>
      <c r="J240" s="1076"/>
      <c r="K240" s="499">
        <f>SUM(C240:J240)</f>
        <v>0</v>
      </c>
    </row>
    <row r="241" spans="1:11" ht="12" x14ac:dyDescent="0.2">
      <c r="A241" s="1083" t="s">
        <v>295</v>
      </c>
      <c r="B241" s="1084">
        <v>2220</v>
      </c>
      <c r="C241" s="1080"/>
      <c r="D241" s="1085"/>
      <c r="E241" s="1076"/>
      <c r="F241" s="1076"/>
      <c r="G241" s="1076"/>
      <c r="H241" s="1076"/>
      <c r="I241" s="1076"/>
      <c r="J241" s="1076"/>
      <c r="K241" s="499">
        <f>SUM(C241:J241)</f>
        <v>0</v>
      </c>
    </row>
    <row r="242" spans="1:11" ht="12" x14ac:dyDescent="0.2">
      <c r="A242" s="1086" t="s">
        <v>296</v>
      </c>
      <c r="B242" s="1079">
        <v>2230</v>
      </c>
      <c r="C242" s="1080"/>
      <c r="D242" s="1085"/>
      <c r="E242" s="1076"/>
      <c r="F242" s="1076"/>
      <c r="G242" s="1076"/>
      <c r="H242" s="1076"/>
      <c r="I242" s="1076"/>
      <c r="J242" s="1076"/>
      <c r="K242" s="499">
        <f>SUM(C242:J242)</f>
        <v>0</v>
      </c>
    </row>
    <row r="243" spans="1:11" ht="12" customHeight="1" thickBot="1" x14ac:dyDescent="0.25">
      <c r="A243" s="1087" t="s">
        <v>582</v>
      </c>
      <c r="B243" s="1088">
        <v>2200</v>
      </c>
      <c r="C243" s="1080"/>
      <c r="D243" s="1089">
        <f>SUM(D240:D242)</f>
        <v>0</v>
      </c>
      <c r="E243" s="1076"/>
      <c r="F243" s="1076"/>
      <c r="G243" s="1076"/>
      <c r="H243" s="1076"/>
      <c r="I243" s="1076"/>
      <c r="J243" s="1076"/>
      <c r="K243" s="1090">
        <f>SUM(K240:K242)</f>
        <v>0</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336</v>
      </c>
      <c r="B245" s="1079">
        <v>2310</v>
      </c>
      <c r="C245" s="1080"/>
      <c r="D245" s="1081"/>
      <c r="E245" s="1076"/>
      <c r="F245" s="1076"/>
      <c r="G245" s="1076"/>
      <c r="H245" s="1076"/>
      <c r="I245" s="1076"/>
      <c r="J245" s="1076"/>
      <c r="K245" s="499">
        <f>SUM(C245:J245)</f>
        <v>0</v>
      </c>
    </row>
    <row r="246" spans="1:11" ht="12" x14ac:dyDescent="0.2">
      <c r="A246" s="1078" t="s">
        <v>337</v>
      </c>
      <c r="B246" s="1079">
        <v>2320</v>
      </c>
      <c r="C246" s="1080"/>
      <c r="D246" s="1081">
        <v>1700</v>
      </c>
      <c r="E246" s="1076"/>
      <c r="F246" s="1076"/>
      <c r="G246" s="1076"/>
      <c r="H246" s="1076"/>
      <c r="I246" s="1076"/>
      <c r="J246" s="1076"/>
      <c r="K246" s="499">
        <f t="shared" ref="K246:K256" si="25">SUM(C246:J246)</f>
        <v>1700</v>
      </c>
    </row>
    <row r="247" spans="1:11" ht="12" x14ac:dyDescent="0.2">
      <c r="A247" s="1078" t="s">
        <v>460</v>
      </c>
      <c r="B247" s="1079">
        <v>2330</v>
      </c>
      <c r="C247" s="1080"/>
      <c r="D247" s="1092"/>
      <c r="E247" s="1076"/>
      <c r="F247" s="1076"/>
      <c r="G247" s="1076"/>
      <c r="H247" s="1076"/>
      <c r="I247" s="1076"/>
      <c r="J247" s="1076"/>
      <c r="K247" s="499">
        <f t="shared" si="25"/>
        <v>0</v>
      </c>
    </row>
    <row r="248" spans="1:11" ht="12" x14ac:dyDescent="0.2">
      <c r="A248" s="1093" t="s">
        <v>321</v>
      </c>
      <c r="B248" s="1094">
        <v>2361</v>
      </c>
      <c r="C248" s="1080"/>
      <c r="D248" s="1081"/>
      <c r="E248" s="1076"/>
      <c r="F248" s="1076"/>
      <c r="G248" s="1076"/>
      <c r="H248" s="1076"/>
      <c r="I248" s="1076"/>
      <c r="J248" s="1076"/>
      <c r="K248" s="499">
        <f t="shared" si="25"/>
        <v>0</v>
      </c>
    </row>
    <row r="249" spans="1:11" ht="12" x14ac:dyDescent="0.2">
      <c r="A249" s="1093" t="s">
        <v>436</v>
      </c>
      <c r="B249" s="1095">
        <v>2362</v>
      </c>
      <c r="C249" s="1080"/>
      <c r="D249" s="1092"/>
      <c r="E249" s="1076"/>
      <c r="F249" s="1076"/>
      <c r="G249" s="1076"/>
      <c r="H249" s="1076"/>
      <c r="I249" s="1076"/>
      <c r="J249" s="1076"/>
      <c r="K249" s="499">
        <f t="shared" si="25"/>
        <v>0</v>
      </c>
    </row>
    <row r="250" spans="1:11" ht="12" x14ac:dyDescent="0.2">
      <c r="A250" s="1093" t="s">
        <v>322</v>
      </c>
      <c r="B250" s="1094">
        <v>2363</v>
      </c>
      <c r="C250" s="1080"/>
      <c r="D250" s="1092"/>
      <c r="E250" s="1076"/>
      <c r="F250" s="1076"/>
      <c r="G250" s="1076"/>
      <c r="H250" s="1076"/>
      <c r="I250" s="1076"/>
      <c r="J250" s="1076"/>
      <c r="K250" s="499">
        <f t="shared" si="25"/>
        <v>0</v>
      </c>
    </row>
    <row r="251" spans="1:11" ht="12" x14ac:dyDescent="0.2">
      <c r="A251" s="1093" t="s">
        <v>323</v>
      </c>
      <c r="B251" s="1094">
        <v>2364</v>
      </c>
      <c r="C251" s="1080"/>
      <c r="D251" s="1092"/>
      <c r="E251" s="1076"/>
      <c r="F251" s="1076"/>
      <c r="G251" s="1076"/>
      <c r="H251" s="1076"/>
      <c r="I251" s="1076"/>
      <c r="J251" s="1076"/>
      <c r="K251" s="499">
        <f t="shared" si="25"/>
        <v>0</v>
      </c>
    </row>
    <row r="252" spans="1:11" ht="12" x14ac:dyDescent="0.2">
      <c r="A252" s="1093" t="s">
        <v>324</v>
      </c>
      <c r="B252" s="1094">
        <v>2365</v>
      </c>
      <c r="C252" s="1080"/>
      <c r="D252" s="1092"/>
      <c r="E252" s="1076"/>
      <c r="F252" s="1076"/>
      <c r="G252" s="1076"/>
      <c r="H252" s="1076"/>
      <c r="I252" s="1076"/>
      <c r="J252" s="1076"/>
      <c r="K252" s="499">
        <f t="shared" si="25"/>
        <v>0</v>
      </c>
    </row>
    <row r="253" spans="1:11" ht="12" x14ac:dyDescent="0.2">
      <c r="A253" s="1093" t="s">
        <v>521</v>
      </c>
      <c r="B253" s="1094">
        <v>2366</v>
      </c>
      <c r="C253" s="1080"/>
      <c r="D253" s="1092"/>
      <c r="E253" s="1076"/>
      <c r="F253" s="1076"/>
      <c r="G253" s="1076"/>
      <c r="H253" s="1076"/>
      <c r="I253" s="1076"/>
      <c r="J253" s="1076"/>
      <c r="K253" s="499">
        <f t="shared" si="25"/>
        <v>0</v>
      </c>
    </row>
    <row r="254" spans="1:11" ht="12" x14ac:dyDescent="0.2">
      <c r="A254" s="1093" t="s">
        <v>817</v>
      </c>
      <c r="B254" s="1095">
        <v>2367</v>
      </c>
      <c r="C254" s="1080"/>
      <c r="D254" s="1092"/>
      <c r="E254" s="1076"/>
      <c r="F254" s="1076"/>
      <c r="G254" s="1076"/>
      <c r="H254" s="1076"/>
      <c r="I254" s="1076"/>
      <c r="J254" s="1076"/>
      <c r="K254" s="499">
        <f t="shared" si="25"/>
        <v>0</v>
      </c>
    </row>
    <row r="255" spans="1:11" ht="12" x14ac:dyDescent="0.2">
      <c r="A255" s="1093" t="s">
        <v>325</v>
      </c>
      <c r="B255" s="1094">
        <v>2368</v>
      </c>
      <c r="C255" s="1080"/>
      <c r="D255" s="1092"/>
      <c r="E255" s="1076"/>
      <c r="F255" s="1076"/>
      <c r="G255" s="1076"/>
      <c r="H255" s="1076"/>
      <c r="I255" s="1076"/>
      <c r="J255" s="1076"/>
      <c r="K255" s="499">
        <f t="shared" si="25"/>
        <v>0</v>
      </c>
    </row>
    <row r="256" spans="1:11" ht="12" x14ac:dyDescent="0.2">
      <c r="A256" s="1093" t="s">
        <v>326</v>
      </c>
      <c r="B256" s="1094">
        <v>2369</v>
      </c>
      <c r="C256" s="1080"/>
      <c r="D256" s="1092"/>
      <c r="E256" s="1076"/>
      <c r="F256" s="1076"/>
      <c r="G256" s="1076"/>
      <c r="H256" s="1076"/>
      <c r="I256" s="1076"/>
      <c r="J256" s="1076"/>
      <c r="K256" s="499">
        <f t="shared" si="25"/>
        <v>0</v>
      </c>
    </row>
    <row r="257" spans="1:11" ht="12" customHeight="1" thickBot="1" x14ac:dyDescent="0.25">
      <c r="A257" s="1096" t="s">
        <v>583</v>
      </c>
      <c r="B257" s="1097">
        <v>2300</v>
      </c>
      <c r="C257" s="1080"/>
      <c r="D257" s="1090">
        <f>SUM(D245:D256)</f>
        <v>1700</v>
      </c>
      <c r="E257" s="1076"/>
      <c r="F257" s="1076"/>
      <c r="G257" s="1076"/>
      <c r="H257" s="1076"/>
      <c r="I257" s="1076"/>
      <c r="J257" s="1076"/>
      <c r="K257" s="1090">
        <f>SUM(K245:K256)</f>
        <v>1700</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589</v>
      </c>
      <c r="B259" s="1079">
        <v>2410</v>
      </c>
      <c r="C259" s="1080"/>
      <c r="D259" s="1099">
        <v>21000</v>
      </c>
      <c r="E259" s="1076"/>
      <c r="F259" s="1076"/>
      <c r="G259" s="1076"/>
      <c r="H259" s="1076"/>
      <c r="I259" s="1076"/>
      <c r="J259" s="1076"/>
      <c r="K259" s="499">
        <f>SUM(C259:J259)</f>
        <v>21000</v>
      </c>
    </row>
    <row r="260" spans="1:11" ht="12" x14ac:dyDescent="0.2">
      <c r="A260" s="1078" t="s">
        <v>793</v>
      </c>
      <c r="B260" s="1079">
        <v>2490</v>
      </c>
      <c r="C260" s="1080"/>
      <c r="D260" s="1099"/>
      <c r="E260" s="1076"/>
      <c r="F260" s="1076"/>
      <c r="G260" s="1076"/>
      <c r="H260" s="1076"/>
      <c r="I260" s="1076"/>
      <c r="J260" s="1076"/>
      <c r="K260" s="499">
        <f>SUM(C260:J260)</f>
        <v>0</v>
      </c>
    </row>
    <row r="261" spans="1:11" ht="12" customHeight="1" thickBot="1" x14ac:dyDescent="0.25">
      <c r="A261" s="1096" t="s">
        <v>584</v>
      </c>
      <c r="B261" s="1088">
        <v>2400</v>
      </c>
      <c r="C261" s="1080"/>
      <c r="D261" s="1090">
        <f>SUM(D259:D260)</f>
        <v>21000</v>
      </c>
      <c r="E261" s="1076"/>
      <c r="F261" s="1076"/>
      <c r="G261" s="1076"/>
      <c r="H261" s="1076"/>
      <c r="I261" s="1076"/>
      <c r="J261" s="1076"/>
      <c r="K261" s="1090">
        <f>SUM(K259:K260)</f>
        <v>21000</v>
      </c>
    </row>
    <row r="262" spans="1:11" s="1296" customFormat="1" ht="15.75" customHeight="1" thickTop="1" x14ac:dyDescent="0.2">
      <c r="A262" s="1368" t="s">
        <v>252</v>
      </c>
      <c r="B262" s="1370">
        <v>2500</v>
      </c>
      <c r="C262" s="1080"/>
      <c r="D262" s="1098"/>
      <c r="E262" s="1076"/>
      <c r="F262" s="1076"/>
      <c r="G262" s="1076"/>
      <c r="H262" s="1076"/>
      <c r="I262" s="1076"/>
      <c r="J262" s="1076"/>
      <c r="K262" s="1082"/>
    </row>
    <row r="263" spans="1:11" ht="12" x14ac:dyDescent="0.2">
      <c r="A263" s="1078" t="s">
        <v>414</v>
      </c>
      <c r="B263" s="1079">
        <v>2510</v>
      </c>
      <c r="C263" s="1080"/>
      <c r="D263" s="1099"/>
      <c r="E263" s="1076"/>
      <c r="F263" s="1076"/>
      <c r="G263" s="1076"/>
      <c r="H263" s="1076"/>
      <c r="I263" s="1076"/>
      <c r="J263" s="1076"/>
      <c r="K263" s="499">
        <f>SUM(C263:J263)</f>
        <v>0</v>
      </c>
    </row>
    <row r="264" spans="1:11" ht="12" x14ac:dyDescent="0.2">
      <c r="A264" s="1078" t="s">
        <v>415</v>
      </c>
      <c r="B264" s="1079">
        <v>2520</v>
      </c>
      <c r="C264" s="1080"/>
      <c r="D264" s="1081">
        <v>16000</v>
      </c>
      <c r="E264" s="1076"/>
      <c r="F264" s="1076"/>
      <c r="G264" s="1076"/>
      <c r="H264" s="1076"/>
      <c r="I264" s="1076"/>
      <c r="J264" s="1076"/>
      <c r="K264" s="499">
        <f t="shared" ref="K264:K269" si="26">SUM(C264:J264)</f>
        <v>16000</v>
      </c>
    </row>
    <row r="265" spans="1:11" ht="12" x14ac:dyDescent="0.2">
      <c r="A265" s="1100" t="s">
        <v>258</v>
      </c>
      <c r="B265" s="1101" t="s">
        <v>273</v>
      </c>
      <c r="C265" s="1102"/>
      <c r="D265" s="1103"/>
      <c r="E265" s="1104"/>
      <c r="F265" s="1104"/>
      <c r="G265" s="1104"/>
      <c r="H265" s="1104"/>
      <c r="I265" s="1104"/>
      <c r="J265" s="1104"/>
      <c r="K265" s="499">
        <f t="shared" si="26"/>
        <v>0</v>
      </c>
    </row>
    <row r="266" spans="1:11" ht="12" x14ac:dyDescent="0.2">
      <c r="A266" s="1100" t="s">
        <v>287</v>
      </c>
      <c r="B266" s="1105">
        <v>2540</v>
      </c>
      <c r="C266" s="1102"/>
      <c r="D266" s="1103">
        <v>27000</v>
      </c>
      <c r="E266" s="1104"/>
      <c r="F266" s="1104"/>
      <c r="G266" s="1104"/>
      <c r="H266" s="1104"/>
      <c r="I266" s="1104"/>
      <c r="J266" s="1104"/>
      <c r="K266" s="499">
        <f t="shared" si="26"/>
        <v>27000</v>
      </c>
    </row>
    <row r="267" spans="1:11" ht="12" x14ac:dyDescent="0.2">
      <c r="A267" s="1100" t="s">
        <v>417</v>
      </c>
      <c r="B267" s="1105">
        <v>2550</v>
      </c>
      <c r="C267" s="1102"/>
      <c r="D267" s="1103">
        <v>21000</v>
      </c>
      <c r="E267" s="1104"/>
      <c r="F267" s="1104"/>
      <c r="G267" s="1104"/>
      <c r="H267" s="1104"/>
      <c r="I267" s="1104"/>
      <c r="J267" s="1104"/>
      <c r="K267" s="499">
        <f t="shared" si="26"/>
        <v>21000</v>
      </c>
    </row>
    <row r="268" spans="1:11" ht="12" x14ac:dyDescent="0.2">
      <c r="A268" s="1100" t="s">
        <v>418</v>
      </c>
      <c r="B268" s="1105">
        <v>2560</v>
      </c>
      <c r="C268" s="1102"/>
      <c r="D268" s="1103">
        <v>13000</v>
      </c>
      <c r="E268" s="1104"/>
      <c r="F268" s="1104"/>
      <c r="G268" s="1104"/>
      <c r="H268" s="1104"/>
      <c r="I268" s="1104"/>
      <c r="J268" s="1104"/>
      <c r="K268" s="499">
        <f t="shared" si="26"/>
        <v>13000</v>
      </c>
    </row>
    <row r="269" spans="1:11" ht="12" x14ac:dyDescent="0.2">
      <c r="A269" s="1100" t="s">
        <v>419</v>
      </c>
      <c r="B269" s="1105">
        <v>2570</v>
      </c>
      <c r="C269" s="1102"/>
      <c r="D269" s="1103"/>
      <c r="E269" s="1104"/>
      <c r="F269" s="1104"/>
      <c r="G269" s="1104"/>
      <c r="H269" s="1104"/>
      <c r="I269" s="1104"/>
      <c r="J269" s="1104"/>
      <c r="K269" s="499">
        <f t="shared" si="26"/>
        <v>0</v>
      </c>
    </row>
    <row r="270" spans="1:11" ht="12" customHeight="1" thickBot="1" x14ac:dyDescent="0.25">
      <c r="A270" s="1106" t="s">
        <v>585</v>
      </c>
      <c r="B270" s="1107">
        <v>2500</v>
      </c>
      <c r="C270" s="1102"/>
      <c r="D270" s="1108">
        <f>SUM(D263:D269)</f>
        <v>77000</v>
      </c>
      <c r="E270" s="1104"/>
      <c r="F270" s="1104"/>
      <c r="G270" s="1104"/>
      <c r="H270" s="1104"/>
      <c r="I270" s="1104"/>
      <c r="J270" s="1104"/>
      <c r="K270" s="1108">
        <f>SUM(K263:K269)</f>
        <v>77000</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420</v>
      </c>
      <c r="B272" s="1105">
        <v>2610</v>
      </c>
      <c r="C272" s="1102"/>
      <c r="D272" s="1103"/>
      <c r="E272" s="1104"/>
      <c r="F272" s="1104"/>
      <c r="G272" s="1104"/>
      <c r="H272" s="1104"/>
      <c r="I272" s="1104"/>
      <c r="J272" s="1104"/>
      <c r="K272" s="499">
        <f>SUM(C272:J272)</f>
        <v>0</v>
      </c>
    </row>
    <row r="273" spans="1:11" ht="12" x14ac:dyDescent="0.2">
      <c r="A273" s="1100" t="s">
        <v>471</v>
      </c>
      <c r="B273" s="1105">
        <v>2620</v>
      </c>
      <c r="C273" s="1102"/>
      <c r="D273" s="1103"/>
      <c r="E273" s="1104"/>
      <c r="F273" s="1104"/>
      <c r="G273" s="1104"/>
      <c r="H273" s="1104"/>
      <c r="I273" s="1104"/>
      <c r="J273" s="1104"/>
      <c r="K273" s="499">
        <f>SUM(C273:J273)</f>
        <v>0</v>
      </c>
    </row>
    <row r="274" spans="1:11" ht="12" x14ac:dyDescent="0.2">
      <c r="A274" s="1111" t="s">
        <v>522</v>
      </c>
      <c r="B274" s="1112">
        <v>2630</v>
      </c>
      <c r="C274" s="1102"/>
      <c r="D274" s="1103"/>
      <c r="E274" s="1104"/>
      <c r="F274" s="1104"/>
      <c r="G274" s="1104"/>
      <c r="H274" s="1104"/>
      <c r="I274" s="1104"/>
      <c r="J274" s="1104"/>
      <c r="K274" s="499">
        <f>SUM(C274:J274)</f>
        <v>0</v>
      </c>
    </row>
    <row r="275" spans="1:11" ht="12" x14ac:dyDescent="0.2">
      <c r="A275" s="1100" t="s">
        <v>539</v>
      </c>
      <c r="B275" s="1105">
        <v>2640</v>
      </c>
      <c r="C275" s="1102"/>
      <c r="D275" s="1103"/>
      <c r="E275" s="1104"/>
      <c r="F275" s="1104"/>
      <c r="G275" s="1104"/>
      <c r="H275" s="1104"/>
      <c r="I275" s="1104"/>
      <c r="J275" s="1104"/>
      <c r="K275" s="499">
        <f>SUM(C275:J275)</f>
        <v>0</v>
      </c>
    </row>
    <row r="276" spans="1:11" ht="12" x14ac:dyDescent="0.2">
      <c r="A276" s="1100" t="s">
        <v>540</v>
      </c>
      <c r="B276" s="1105">
        <v>2660</v>
      </c>
      <c r="C276" s="1102"/>
      <c r="D276" s="1113"/>
      <c r="E276" s="1104"/>
      <c r="F276" s="1104"/>
      <c r="G276" s="1104"/>
      <c r="H276" s="1104"/>
      <c r="I276" s="1104"/>
      <c r="J276" s="1104"/>
      <c r="K276" s="499">
        <f>SUM(C276:J276)</f>
        <v>0</v>
      </c>
    </row>
    <row r="277" spans="1:11" ht="12.75" thickBot="1" x14ac:dyDescent="0.25">
      <c r="A277" s="1106" t="s">
        <v>586</v>
      </c>
      <c r="B277" s="1114">
        <v>2600</v>
      </c>
      <c r="C277" s="1102"/>
      <c r="D277" s="1108">
        <f>SUM(D272:D276)</f>
        <v>0</v>
      </c>
      <c r="E277" s="1104"/>
      <c r="F277" s="1104"/>
      <c r="G277" s="1104"/>
      <c r="H277" s="1104"/>
      <c r="I277" s="1104"/>
      <c r="J277" s="1104"/>
      <c r="K277" s="1108">
        <f>SUM(K272:K276)</f>
        <v>0</v>
      </c>
    </row>
    <row r="278" spans="1:11" s="1296" customFormat="1" ht="15.75" customHeight="1" thickTop="1" x14ac:dyDescent="0.2">
      <c r="A278" s="1373" t="s">
        <v>811</v>
      </c>
      <c r="B278" s="1374">
        <v>2900</v>
      </c>
      <c r="C278" s="1102"/>
      <c r="D278" s="1115"/>
      <c r="E278" s="1104"/>
      <c r="F278" s="1104"/>
      <c r="G278" s="1104"/>
      <c r="H278" s="1104"/>
      <c r="I278" s="1104"/>
      <c r="J278" s="1104"/>
      <c r="K278" s="794">
        <f>SUM(C278:J278)</f>
        <v>0</v>
      </c>
    </row>
    <row r="279" spans="1:11" ht="12" customHeight="1" thickBot="1" x14ac:dyDescent="0.25">
      <c r="A279" s="1116" t="s">
        <v>587</v>
      </c>
      <c r="B279" s="819">
        <v>2000</v>
      </c>
      <c r="C279" s="1102"/>
      <c r="D279" s="1117">
        <f>SUM(D238,D243,D257,D261,D270,D277,D278)</f>
        <v>108600</v>
      </c>
      <c r="E279" s="1104"/>
      <c r="F279" s="1104"/>
      <c r="G279" s="1104"/>
      <c r="H279" s="1104"/>
      <c r="I279" s="1104"/>
      <c r="J279" s="1104"/>
      <c r="K279" s="1117">
        <f>SUM(K238,K243,K257,K261,K270,K277,K278)</f>
        <v>108600</v>
      </c>
    </row>
    <row r="280" spans="1:11" s="1296" customFormat="1" ht="15.75" customHeight="1" thickTop="1" x14ac:dyDescent="0.2">
      <c r="A280" s="1375" t="s">
        <v>205</v>
      </c>
      <c r="B280" s="1376">
        <v>3000</v>
      </c>
      <c r="C280" s="1118"/>
      <c r="D280" s="1119"/>
      <c r="E280" s="1120"/>
      <c r="F280" s="1120"/>
      <c r="G280" s="1104"/>
      <c r="H280" s="1120"/>
      <c r="I280" s="1104"/>
      <c r="J280" s="1120"/>
      <c r="K280" s="1121">
        <f>SUM(C280:J280)</f>
        <v>0</v>
      </c>
    </row>
    <row r="281" spans="1:11" s="1296" customFormat="1" ht="15.75" customHeight="1" x14ac:dyDescent="0.2">
      <c r="A281" s="1377" t="s">
        <v>711</v>
      </c>
      <c r="B281" s="1378">
        <v>4000</v>
      </c>
      <c r="C281" s="1122"/>
      <c r="D281" s="1123"/>
      <c r="E281" s="1124"/>
      <c r="F281" s="1124"/>
      <c r="G281" s="1124"/>
      <c r="H281" s="1124"/>
      <c r="I281" s="1124"/>
      <c r="J281" s="1124"/>
      <c r="K281" s="1125"/>
    </row>
    <row r="282" spans="1:11" ht="12" x14ac:dyDescent="0.2">
      <c r="A282" s="1126" t="s">
        <v>598</v>
      </c>
      <c r="B282" s="1127">
        <v>4110</v>
      </c>
      <c r="C282" s="1118"/>
      <c r="D282" s="1128"/>
      <c r="E282" s="1120"/>
      <c r="F282" s="1120"/>
      <c r="G282" s="1120"/>
      <c r="H282" s="1120"/>
      <c r="I282" s="1120"/>
      <c r="J282" s="1120"/>
      <c r="K282" s="1129">
        <f>D282</f>
        <v>0</v>
      </c>
    </row>
    <row r="283" spans="1:11" ht="12" x14ac:dyDescent="0.2">
      <c r="A283" s="1130" t="s">
        <v>259</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705</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338</v>
      </c>
      <c r="B288" s="1131">
        <v>5110</v>
      </c>
      <c r="C288" s="1139"/>
      <c r="D288" s="1140"/>
      <c r="E288" s="1120"/>
      <c r="F288" s="1120"/>
      <c r="G288" s="1120"/>
      <c r="H288" s="1132"/>
      <c r="I288" s="1120"/>
      <c r="J288" s="1143"/>
      <c r="K288" s="499">
        <f>SUM(C288:J288)</f>
        <v>0</v>
      </c>
    </row>
    <row r="289" spans="1:11" ht="12" x14ac:dyDescent="0.2">
      <c r="A289" s="1142" t="s">
        <v>454</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476</v>
      </c>
      <c r="B291" s="1131">
        <v>5140</v>
      </c>
      <c r="C291" s="1139"/>
      <c r="D291" s="1140"/>
      <c r="E291" s="1120"/>
      <c r="F291" s="1120"/>
      <c r="G291" s="1120"/>
      <c r="H291" s="1132"/>
      <c r="I291" s="1120"/>
      <c r="J291" s="1143"/>
      <c r="K291" s="499">
        <f>SUM(C291:J291)</f>
        <v>0</v>
      </c>
    </row>
    <row r="292" spans="1:11" ht="12" x14ac:dyDescent="0.2">
      <c r="A292" s="1142" t="s">
        <v>805</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772" t="s">
        <v>515</v>
      </c>
      <c r="B295" s="1773"/>
      <c r="C295" s="1139"/>
      <c r="D295" s="1135">
        <f>SUM(D229,D279,D280,D285)</f>
        <v>193200</v>
      </c>
      <c r="E295" s="1120"/>
      <c r="F295" s="1120"/>
      <c r="G295" s="1120"/>
      <c r="H295" s="1135">
        <f>SUM(H293,H294)</f>
        <v>0</v>
      </c>
      <c r="I295" s="1120"/>
      <c r="J295" s="1143"/>
      <c r="K295" s="1135">
        <f>SUM(K229,K279,K280,K285,K293,K294)</f>
        <v>193200</v>
      </c>
    </row>
    <row r="296" spans="1:11" ht="13.5" thickTop="1" thickBot="1" x14ac:dyDescent="0.25">
      <c r="A296" s="1777" t="s">
        <v>82</v>
      </c>
      <c r="B296" s="1778"/>
      <c r="C296" s="1149"/>
      <c r="D296" s="1150"/>
      <c r="E296" s="1150"/>
      <c r="F296" s="1150"/>
      <c r="G296" s="1150"/>
      <c r="H296" s="1150"/>
      <c r="I296" s="1150"/>
      <c r="J296" s="1151"/>
      <c r="K296" s="1152">
        <f>'EstRev 5-10'!G267-'EstExp 11-17'!K295</f>
        <v>9300</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252</v>
      </c>
      <c r="B300" s="1388"/>
      <c r="C300" s="1162"/>
      <c r="D300" s="1163"/>
      <c r="E300" s="1163"/>
      <c r="F300" s="1163"/>
      <c r="G300" s="1162"/>
      <c r="H300" s="1164"/>
      <c r="I300" s="1162"/>
      <c r="J300" s="1162"/>
      <c r="K300" s="1162"/>
    </row>
    <row r="301" spans="1:11" ht="12" customHeight="1" x14ac:dyDescent="0.2">
      <c r="A301" s="1165" t="s">
        <v>258</v>
      </c>
      <c r="B301" s="1166">
        <v>2530</v>
      </c>
      <c r="C301" s="1167"/>
      <c r="D301" s="1167"/>
      <c r="E301" s="1167"/>
      <c r="F301" s="1167"/>
      <c r="G301" s="1168"/>
      <c r="H301" s="1169">
        <v>70000</v>
      </c>
      <c r="I301" s="1168"/>
      <c r="J301" s="1162"/>
      <c r="K301" s="499">
        <f>SUM(C301:J301)</f>
        <v>70000</v>
      </c>
    </row>
    <row r="302" spans="1:11" ht="12" customHeight="1" x14ac:dyDescent="0.2">
      <c r="A302" s="1165" t="s">
        <v>799</v>
      </c>
      <c r="B302" s="1166">
        <v>2900</v>
      </c>
      <c r="C302" s="1167"/>
      <c r="D302" s="1167"/>
      <c r="E302" s="1167"/>
      <c r="F302" s="1167"/>
      <c r="G302" s="1168"/>
      <c r="H302" s="1167"/>
      <c r="I302" s="1168"/>
      <c r="J302" s="1162"/>
      <c r="K302" s="722">
        <f>SUM(C302:J302)</f>
        <v>0</v>
      </c>
    </row>
    <row r="303" spans="1:11" ht="12" customHeight="1" thickBot="1" x14ac:dyDescent="0.25">
      <c r="A303" s="1170" t="s">
        <v>587</v>
      </c>
      <c r="B303" s="1171">
        <v>2000</v>
      </c>
      <c r="C303" s="1172">
        <f>SUM(C301:C302)</f>
        <v>0</v>
      </c>
      <c r="D303" s="1172">
        <f t="shared" ref="D303:K303" si="27">SUM(D301:D302)</f>
        <v>0</v>
      </c>
      <c r="E303" s="1172">
        <f t="shared" si="27"/>
        <v>0</v>
      </c>
      <c r="F303" s="1172">
        <f t="shared" si="27"/>
        <v>0</v>
      </c>
      <c r="G303" s="1172">
        <f t="shared" si="27"/>
        <v>0</v>
      </c>
      <c r="H303" s="1172">
        <f t="shared" si="27"/>
        <v>70000</v>
      </c>
      <c r="I303" s="1172">
        <f t="shared" si="27"/>
        <v>0</v>
      </c>
      <c r="J303" s="1162"/>
      <c r="K303" s="1172">
        <f t="shared" si="27"/>
        <v>70000</v>
      </c>
    </row>
    <row r="304" spans="1:11" s="1296" customFormat="1" ht="15.75" customHeight="1" thickTop="1" x14ac:dyDescent="0.2">
      <c r="A304" s="1389" t="s">
        <v>712</v>
      </c>
      <c r="B304" s="1390">
        <v>4000</v>
      </c>
      <c r="C304" s="1173"/>
      <c r="D304" s="1174"/>
      <c r="E304" s="1174"/>
      <c r="F304" s="1174"/>
      <c r="G304" s="1174"/>
      <c r="H304" s="1174"/>
      <c r="I304" s="1174"/>
      <c r="J304" s="1160"/>
      <c r="K304" s="1175"/>
    </row>
    <row r="305" spans="1:12" ht="12.75" customHeight="1" x14ac:dyDescent="0.2">
      <c r="A305" s="1016" t="s">
        <v>702</v>
      </c>
      <c r="B305" s="1374">
        <v>4100</v>
      </c>
      <c r="C305" s="1000"/>
      <c r="D305" s="1000"/>
      <c r="E305" s="1000"/>
      <c r="F305" s="1000"/>
      <c r="G305" s="1000"/>
      <c r="H305" s="1017"/>
      <c r="I305" s="1000"/>
      <c r="J305" s="1018"/>
      <c r="K305" s="1000"/>
    </row>
    <row r="306" spans="1:12" ht="12" x14ac:dyDescent="0.2">
      <c r="A306" s="1176" t="s">
        <v>735</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806</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515</v>
      </c>
      <c r="B312" s="983"/>
      <c r="C312" s="1187">
        <f>(C303)</f>
        <v>0</v>
      </c>
      <c r="D312" s="1187">
        <f>(D303)</f>
        <v>0</v>
      </c>
      <c r="E312" s="1187">
        <f>SUM(E303,E310)</f>
        <v>0</v>
      </c>
      <c r="F312" s="1187">
        <f>SUM(F303)</f>
        <v>0</v>
      </c>
      <c r="G312" s="1188">
        <f>G303</f>
        <v>0</v>
      </c>
      <c r="H312" s="1187">
        <f>SUM(H303,H310,H311)</f>
        <v>70000</v>
      </c>
      <c r="I312" s="1187">
        <f>SUM(I303)</f>
        <v>0</v>
      </c>
      <c r="J312" s="1162"/>
      <c r="K312" s="1187">
        <f>SUM(K303,K310,K311)</f>
        <v>70000</v>
      </c>
    </row>
    <row r="313" spans="1:12" ht="14.25" thickTop="1" thickBot="1" x14ac:dyDescent="0.25">
      <c r="A313" s="1425" t="s">
        <v>82</v>
      </c>
      <c r="B313" s="984"/>
      <c r="C313" s="1163"/>
      <c r="D313" s="1163"/>
      <c r="E313" s="1163"/>
      <c r="F313" s="1163"/>
      <c r="G313" s="1163"/>
      <c r="H313" s="1163"/>
      <c r="I313" s="1163"/>
      <c r="J313" s="1189"/>
      <c r="K313" s="1190">
        <f>'EstRev 5-10'!H267-'EstExp 11-17'!K312</f>
        <v>0</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437</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433</v>
      </c>
      <c r="B318" s="1397">
        <v>2000</v>
      </c>
      <c r="C318" s="1196"/>
      <c r="D318" s="1197"/>
      <c r="E318" s="1197"/>
      <c r="F318" s="1197"/>
      <c r="G318" s="1197"/>
      <c r="H318" s="1197"/>
      <c r="I318" s="1197"/>
      <c r="J318" s="1197"/>
      <c r="K318" s="1198"/>
    </row>
    <row r="319" spans="1:12" ht="12" x14ac:dyDescent="0.2">
      <c r="A319" s="1199" t="s">
        <v>321</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v>35000</v>
      </c>
      <c r="F320" s="1206"/>
      <c r="G320" s="1206"/>
      <c r="H320" s="1206"/>
      <c r="I320" s="1207"/>
      <c r="J320" s="1203"/>
      <c r="K320" s="1208">
        <f t="shared" ref="K320:K327" si="28">SUM(C320:J320)</f>
        <v>35000</v>
      </c>
    </row>
    <row r="321" spans="1:11" ht="12" x14ac:dyDescent="0.2">
      <c r="A321" s="1199" t="s">
        <v>322</v>
      </c>
      <c r="B321" s="1200">
        <v>2363</v>
      </c>
      <c r="C321" s="1206"/>
      <c r="D321" s="1206"/>
      <c r="E321" s="1206">
        <v>5000</v>
      </c>
      <c r="F321" s="1206"/>
      <c r="G321" s="1206"/>
      <c r="H321" s="1206"/>
      <c r="I321" s="1207"/>
      <c r="J321" s="1203"/>
      <c r="K321" s="1208">
        <f t="shared" si="28"/>
        <v>5000</v>
      </c>
    </row>
    <row r="322" spans="1:11" ht="12" x14ac:dyDescent="0.2">
      <c r="A322" s="1199" t="s">
        <v>323</v>
      </c>
      <c r="B322" s="1200">
        <v>2364</v>
      </c>
      <c r="C322" s="1206"/>
      <c r="D322" s="1206"/>
      <c r="E322" s="1206">
        <v>40000</v>
      </c>
      <c r="F322" s="1206"/>
      <c r="G322" s="1206"/>
      <c r="H322" s="1206"/>
      <c r="I322" s="1207"/>
      <c r="J322" s="1203"/>
      <c r="K322" s="1208">
        <f t="shared" si="28"/>
        <v>40000</v>
      </c>
    </row>
    <row r="323" spans="1:11" ht="12" x14ac:dyDescent="0.2">
      <c r="A323" s="1199" t="s">
        <v>324</v>
      </c>
      <c r="B323" s="1200">
        <v>2365</v>
      </c>
      <c r="C323" s="1206"/>
      <c r="D323" s="1206"/>
      <c r="E323" s="1206"/>
      <c r="F323" s="1206"/>
      <c r="G323" s="1206"/>
      <c r="H323" s="1206"/>
      <c r="I323" s="1207"/>
      <c r="J323" s="1203"/>
      <c r="K323" s="1208">
        <f t="shared" si="28"/>
        <v>0</v>
      </c>
    </row>
    <row r="324" spans="1:11" ht="12" x14ac:dyDescent="0.2">
      <c r="A324" s="1199" t="s">
        <v>521</v>
      </c>
      <c r="B324" s="1200">
        <v>2366</v>
      </c>
      <c r="C324" s="1206"/>
      <c r="D324" s="1206"/>
      <c r="E324" s="1206"/>
      <c r="F324" s="1206"/>
      <c r="G324" s="1206"/>
      <c r="H324" s="1206"/>
      <c r="I324" s="1207"/>
      <c r="J324" s="1203"/>
      <c r="K324" s="1208">
        <f t="shared" si="28"/>
        <v>0</v>
      </c>
    </row>
    <row r="325" spans="1:11" ht="12" x14ac:dyDescent="0.2">
      <c r="A325" s="1209" t="s">
        <v>818</v>
      </c>
      <c r="B325" s="1200">
        <v>2367</v>
      </c>
      <c r="C325" s="1206">
        <v>310000</v>
      </c>
      <c r="D325" s="1206"/>
      <c r="E325" s="1206">
        <v>9000</v>
      </c>
      <c r="F325" s="1206">
        <v>500</v>
      </c>
      <c r="G325" s="1206">
        <v>8000</v>
      </c>
      <c r="H325" s="1206"/>
      <c r="I325" s="1207"/>
      <c r="J325" s="1203"/>
      <c r="K325" s="1208">
        <f t="shared" si="28"/>
        <v>327500</v>
      </c>
    </row>
    <row r="326" spans="1:11" ht="12" x14ac:dyDescent="0.2">
      <c r="A326" s="1199" t="s">
        <v>325</v>
      </c>
      <c r="B326" s="1200">
        <v>2368</v>
      </c>
      <c r="C326" s="1206"/>
      <c r="D326" s="1206"/>
      <c r="E326" s="1206"/>
      <c r="F326" s="1206"/>
      <c r="G326" s="1206"/>
      <c r="H326" s="1206"/>
      <c r="I326" s="1207"/>
      <c r="J326" s="1203"/>
      <c r="K326" s="1208">
        <f t="shared" si="28"/>
        <v>0</v>
      </c>
    </row>
    <row r="327" spans="1:11" ht="12" x14ac:dyDescent="0.2">
      <c r="A327" s="1210" t="s">
        <v>326</v>
      </c>
      <c r="B327" s="1211">
        <v>2369</v>
      </c>
      <c r="C327" s="1206"/>
      <c r="D327" s="1206"/>
      <c r="E327" s="1206">
        <v>5000</v>
      </c>
      <c r="F327" s="1206"/>
      <c r="G327" s="1206"/>
      <c r="H327" s="1206"/>
      <c r="I327" s="1207"/>
      <c r="J327" s="1203"/>
      <c r="K327" s="1208">
        <f t="shared" si="28"/>
        <v>5000</v>
      </c>
    </row>
    <row r="328" spans="1:11" ht="12" x14ac:dyDescent="0.2">
      <c r="A328" s="1212" t="s">
        <v>245</v>
      </c>
      <c r="B328" s="1211">
        <v>2371</v>
      </c>
      <c r="C328" s="1213"/>
      <c r="D328" s="1213"/>
      <c r="E328" s="1213">
        <v>35000</v>
      </c>
      <c r="F328" s="1213"/>
      <c r="G328" s="1213"/>
      <c r="H328" s="1213"/>
      <c r="I328" s="1214"/>
      <c r="J328" s="1203"/>
      <c r="K328" s="1215">
        <f>SUM(C328:J328)</f>
        <v>35000</v>
      </c>
    </row>
    <row r="329" spans="1:11" ht="12" x14ac:dyDescent="0.2">
      <c r="A329" s="1212" t="s">
        <v>246</v>
      </c>
      <c r="B329" s="1211">
        <v>2372</v>
      </c>
      <c r="C329" s="1213"/>
      <c r="D329" s="1213"/>
      <c r="E329" s="1213"/>
      <c r="F329" s="1213"/>
      <c r="G329" s="1213"/>
      <c r="H329" s="1213"/>
      <c r="I329" s="1214"/>
      <c r="J329" s="1203"/>
      <c r="K329" s="1215">
        <f>SUM(C329:J329)</f>
        <v>0</v>
      </c>
    </row>
    <row r="330" spans="1:11" ht="12" customHeight="1" thickBot="1" x14ac:dyDescent="0.25">
      <c r="A330" s="1216" t="s">
        <v>327</v>
      </c>
      <c r="B330" s="1217">
        <v>2000</v>
      </c>
      <c r="C330" s="1218">
        <f t="shared" ref="C330:K330" si="29">SUM(C319:C329)</f>
        <v>310000</v>
      </c>
      <c r="D330" s="1218">
        <f t="shared" si="29"/>
        <v>0</v>
      </c>
      <c r="E330" s="1218">
        <f t="shared" si="29"/>
        <v>129000</v>
      </c>
      <c r="F330" s="1218">
        <f t="shared" si="29"/>
        <v>500</v>
      </c>
      <c r="G330" s="1218">
        <f t="shared" si="29"/>
        <v>8000</v>
      </c>
      <c r="H330" s="1218">
        <f t="shared" si="29"/>
        <v>0</v>
      </c>
      <c r="I330" s="1219">
        <f t="shared" si="29"/>
        <v>0</v>
      </c>
      <c r="J330" s="1203"/>
      <c r="K330" s="1220">
        <f t="shared" si="29"/>
        <v>447500</v>
      </c>
    </row>
    <row r="331" spans="1:11" s="1296" customFormat="1" ht="15.75" customHeight="1" thickTop="1" x14ac:dyDescent="0.2">
      <c r="A331" s="1377" t="s">
        <v>744</v>
      </c>
      <c r="B331" s="1378">
        <v>4000</v>
      </c>
      <c r="C331" s="1221"/>
      <c r="D331" s="1137"/>
      <c r="E331" s="1222"/>
      <c r="F331" s="1222"/>
      <c r="G331" s="1222"/>
      <c r="H331" s="1222"/>
      <c r="I331" s="1222"/>
      <c r="J331" s="1222"/>
      <c r="K331" s="1138"/>
    </row>
    <row r="332" spans="1:11" ht="12" x14ac:dyDescent="0.2">
      <c r="A332" s="1126" t="s">
        <v>598</v>
      </c>
      <c r="B332" s="1127">
        <v>4110</v>
      </c>
      <c r="C332" s="1118"/>
      <c r="D332" s="1120"/>
      <c r="E332" s="1120"/>
      <c r="F332" s="1120"/>
      <c r="G332" s="1120"/>
      <c r="H332" s="1128"/>
      <c r="I332" s="1120"/>
      <c r="J332" s="1120"/>
      <c r="K332" s="1129">
        <f>H332</f>
        <v>0</v>
      </c>
    </row>
    <row r="333" spans="1:11" ht="12" x14ac:dyDescent="0.2">
      <c r="A333" s="1130" t="s">
        <v>259</v>
      </c>
      <c r="B333" s="1131">
        <v>4120</v>
      </c>
      <c r="C333" s="1118"/>
      <c r="D333" s="1120"/>
      <c r="E333" s="1120"/>
      <c r="F333" s="1120"/>
      <c r="G333" s="1104"/>
      <c r="H333" s="1223"/>
      <c r="I333" s="1104"/>
      <c r="J333" s="1120"/>
      <c r="K333" s="1224">
        <f>H333</f>
        <v>0</v>
      </c>
    </row>
    <row r="334" spans="1:11" ht="12" customHeight="1" thickBot="1" x14ac:dyDescent="0.25">
      <c r="A334" s="1133" t="s">
        <v>705</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338</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807</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520</v>
      </c>
      <c r="B341" s="1403">
        <v>6000</v>
      </c>
      <c r="C341" s="1203"/>
      <c r="D341" s="1203"/>
      <c r="E341" s="1235"/>
      <c r="F341" s="1203"/>
      <c r="G341" s="1203"/>
      <c r="H341" s="1236"/>
      <c r="I341" s="1235"/>
      <c r="J341" s="1203"/>
      <c r="K341" s="1231">
        <f>SUM(C341:J341)</f>
        <v>0</v>
      </c>
    </row>
    <row r="342" spans="1:12" ht="12" customHeight="1" thickTop="1" thickBot="1" x14ac:dyDescent="0.25">
      <c r="A342" s="1237" t="s">
        <v>515</v>
      </c>
      <c r="B342" s="1238"/>
      <c r="C342" s="1218">
        <f>SUM(C330)</f>
        <v>310000</v>
      </c>
      <c r="D342" s="1218">
        <f>SUM(D330)</f>
        <v>0</v>
      </c>
      <c r="E342" s="1218">
        <f>SUM(E330)</f>
        <v>129000</v>
      </c>
      <c r="F342" s="1218">
        <f>SUM(F330)</f>
        <v>500</v>
      </c>
      <c r="G342" s="1218">
        <f>SUM(G330)</f>
        <v>8000</v>
      </c>
      <c r="H342" s="1218">
        <f>SUM(H330,H334,H340,H341)</f>
        <v>0</v>
      </c>
      <c r="I342" s="1218">
        <f>SUM(I330)</f>
        <v>0</v>
      </c>
      <c r="J342" s="1203"/>
      <c r="K342" s="1231">
        <f>SUM(K330,K334,K340,K341)</f>
        <v>447500</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29500</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252</v>
      </c>
      <c r="B347" s="1408">
        <v>2500</v>
      </c>
      <c r="C347" s="1250"/>
      <c r="D347" s="1250"/>
      <c r="E347" s="1250"/>
      <c r="F347" s="1250"/>
      <c r="G347" s="1250"/>
      <c r="H347" s="1250"/>
      <c r="I347" s="1250"/>
      <c r="J347" s="1250"/>
      <c r="K347" s="1250"/>
    </row>
    <row r="348" spans="1:12" ht="12" x14ac:dyDescent="0.2">
      <c r="A348" s="1251" t="s">
        <v>258</v>
      </c>
      <c r="B348" s="1252">
        <v>2530</v>
      </c>
      <c r="C348" s="1253"/>
      <c r="D348" s="1253"/>
      <c r="E348" s="1253"/>
      <c r="F348" s="1253"/>
      <c r="G348" s="1253"/>
      <c r="H348" s="1253"/>
      <c r="I348" s="1254"/>
      <c r="J348" s="1250"/>
      <c r="K348" s="499">
        <f>SUM(C348:J348)</f>
        <v>0</v>
      </c>
    </row>
    <row r="349" spans="1:12" ht="12" x14ac:dyDescent="0.2">
      <c r="A349" s="1251" t="s">
        <v>287</v>
      </c>
      <c r="B349" s="1252">
        <v>2540</v>
      </c>
      <c r="C349" s="1253"/>
      <c r="D349" s="1253"/>
      <c r="E349" s="1253"/>
      <c r="F349" s="1253"/>
      <c r="G349" s="1253"/>
      <c r="H349" s="1253"/>
      <c r="I349" s="1254"/>
      <c r="J349" s="1250"/>
      <c r="K349" s="499">
        <f>SUM(C349:J349)</f>
        <v>0</v>
      </c>
    </row>
    <row r="350" spans="1:12" ht="12" customHeight="1" thickBot="1" x14ac:dyDescent="0.25">
      <c r="A350" s="1255" t="s">
        <v>585</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x14ac:dyDescent="0.2">
      <c r="A351" s="1409" t="s">
        <v>812</v>
      </c>
      <c r="B351" s="1410">
        <v>2900</v>
      </c>
      <c r="C351" s="1259"/>
      <c r="D351" s="1259"/>
      <c r="E351" s="1259"/>
      <c r="F351" s="1259"/>
      <c r="G351" s="1259"/>
      <c r="H351" s="1259"/>
      <c r="I351" s="1260"/>
      <c r="J351" s="1250"/>
      <c r="K351" s="794">
        <f>SUM(C351:J351)</f>
        <v>0</v>
      </c>
    </row>
    <row r="352" spans="1:12" ht="12" customHeight="1" thickBot="1" x14ac:dyDescent="0.25">
      <c r="A352" s="1261" t="s">
        <v>587</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735</v>
      </c>
      <c r="B354" s="1267">
        <v>4110</v>
      </c>
      <c r="C354" s="1250"/>
      <c r="D354" s="1250"/>
      <c r="E354" s="1250"/>
      <c r="F354" s="1250"/>
      <c r="G354" s="1250"/>
      <c r="H354" s="1268"/>
      <c r="I354" s="1269"/>
      <c r="J354" s="1250"/>
      <c r="K354" s="1270">
        <f>H354</f>
        <v>0</v>
      </c>
    </row>
    <row r="355" spans="1:11" ht="12" x14ac:dyDescent="0.2">
      <c r="A355" s="1266" t="s">
        <v>736</v>
      </c>
      <c r="B355" s="1267">
        <v>4120</v>
      </c>
      <c r="C355" s="1250"/>
      <c r="D355" s="1250"/>
      <c r="E355" s="1250"/>
      <c r="F355" s="1250"/>
      <c r="G355" s="1250"/>
      <c r="H355" s="1254"/>
      <c r="I355" s="1269"/>
      <c r="J355" s="1250"/>
      <c r="K355" s="1271">
        <f>H355</f>
        <v>0</v>
      </c>
    </row>
    <row r="356" spans="1:11" ht="12.75" customHeight="1" x14ac:dyDescent="0.2">
      <c r="A356" s="1272" t="s">
        <v>795</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338</v>
      </c>
      <c r="B360" s="1278">
        <v>5110</v>
      </c>
      <c r="C360" s="1250"/>
      <c r="D360" s="1250"/>
      <c r="E360" s="1250"/>
      <c r="F360" s="1250"/>
      <c r="G360" s="1250"/>
      <c r="H360" s="1253"/>
      <c r="I360" s="1250"/>
      <c r="J360" s="1250"/>
      <c r="K360" s="499">
        <f>SUM(C360:J360)</f>
        <v>0</v>
      </c>
    </row>
    <row r="361" spans="1:11" ht="12" x14ac:dyDescent="0.2">
      <c r="A361" s="1279" t="s">
        <v>801</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243</v>
      </c>
      <c r="B363" s="1416">
        <v>5200</v>
      </c>
      <c r="C363" s="1250"/>
      <c r="D363" s="1250"/>
      <c r="E363" s="1250"/>
      <c r="F363" s="1250"/>
      <c r="G363" s="1250"/>
      <c r="H363" s="1259"/>
      <c r="I363" s="1250"/>
      <c r="J363" s="1250"/>
      <c r="K363" s="1044">
        <f>H363</f>
        <v>0</v>
      </c>
    </row>
    <row r="364" spans="1:11" s="1296" customFormat="1" ht="27" thickBot="1" x14ac:dyDescent="0.25">
      <c r="A364" s="1417" t="s">
        <v>813</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434</v>
      </c>
      <c r="B366" s="1413">
        <v>6000</v>
      </c>
      <c r="C366" s="1250"/>
      <c r="D366" s="1250"/>
      <c r="E366" s="1250"/>
      <c r="F366" s="1250"/>
      <c r="G366" s="1250"/>
      <c r="H366" s="1284"/>
      <c r="I366" s="1250"/>
      <c r="J366" s="1250"/>
      <c r="K366" s="677">
        <f>SUM(C366:J366)</f>
        <v>0</v>
      </c>
    </row>
    <row r="367" spans="1:11" ht="12" customHeight="1" thickTop="1" thickBot="1" x14ac:dyDescent="0.25">
      <c r="A367" s="1770" t="s">
        <v>515</v>
      </c>
      <c r="B367" s="1771"/>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4.25" thickTop="1" thickBot="1" x14ac:dyDescent="0.25">
      <c r="A368" s="1768" t="s">
        <v>82</v>
      </c>
      <c r="B368" s="1769"/>
      <c r="C368" s="1285"/>
      <c r="D368" s="1285"/>
      <c r="E368" s="1286"/>
      <c r="F368" s="1286"/>
      <c r="G368" s="1286"/>
      <c r="H368" s="1286"/>
      <c r="I368" s="1286"/>
      <c r="J368" s="1287"/>
      <c r="K368" s="1288">
        <f>'EstRev 5-10'!K267-'EstExp 11-17'!K367</f>
        <v>800</v>
      </c>
    </row>
    <row r="369" ht="9.75" thickTop="1" x14ac:dyDescent="0.15"/>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461</v>
      </c>
      <c r="C2" s="1427"/>
    </row>
    <row r="3" spans="1:3" ht="13.5" thickTop="1" x14ac:dyDescent="0.2">
      <c r="A3" s="1439"/>
      <c r="B3" s="1440"/>
      <c r="C3" s="1429"/>
    </row>
    <row r="4" spans="1:3" x14ac:dyDescent="0.2">
      <c r="A4" s="1441"/>
      <c r="B4" s="1442"/>
    </row>
    <row r="5" spans="1:3" x14ac:dyDescent="0.2">
      <c r="A5" s="1443">
        <v>1</v>
      </c>
      <c r="B5" s="1444"/>
    </row>
    <row r="6" spans="1:3" x14ac:dyDescent="0.2">
      <c r="A6" s="1443">
        <v>2</v>
      </c>
      <c r="B6" s="1444"/>
    </row>
    <row r="7" spans="1:3" x14ac:dyDescent="0.2">
      <c r="A7" s="1443">
        <v>3</v>
      </c>
      <c r="B7" s="1444"/>
    </row>
    <row r="8" spans="1:3" x14ac:dyDescent="0.2">
      <c r="A8" s="1443">
        <v>4</v>
      </c>
      <c r="B8" s="1444"/>
    </row>
    <row r="19" spans="4:4" x14ac:dyDescent="0.2">
      <c r="D19" s="1430"/>
    </row>
    <row r="51" spans="1:4" x14ac:dyDescent="0.2">
      <c r="D51" s="1431"/>
    </row>
    <row r="54" spans="1:4" ht="13.5" thickBot="1" x14ac:dyDescent="0.25">
      <c r="A54" s="1432"/>
      <c r="B54" s="1432"/>
      <c r="C54" s="1432"/>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L8" sqref="L8"/>
    </sheetView>
  </sheetViews>
  <sheetFormatPr defaultRowHeight="12.75" x14ac:dyDescent="0.2"/>
  <cols>
    <col min="1" max="1" width="33.5703125" style="658" customWidth="1"/>
    <col min="2" max="6" width="16.7109375" style="658" customWidth="1"/>
    <col min="7" max="16384" width="9.140625" style="658"/>
  </cols>
  <sheetData>
    <row r="1" spans="1:6" s="1445" customFormat="1" ht="39.75" customHeight="1" x14ac:dyDescent="0.2">
      <c r="A1" s="1779" t="s">
        <v>602</v>
      </c>
      <c r="B1" s="1780"/>
      <c r="C1" s="1780"/>
      <c r="D1" s="1780"/>
      <c r="E1" s="1780"/>
      <c r="F1" s="1781"/>
    </row>
    <row r="2" spans="1:6" ht="33.75" x14ac:dyDescent="0.2">
      <c r="A2" s="468" t="s">
        <v>729</v>
      </c>
      <c r="B2" s="1446" t="s">
        <v>713</v>
      </c>
      <c r="C2" s="1446" t="s">
        <v>714</v>
      </c>
      <c r="D2" s="1446" t="s">
        <v>715</v>
      </c>
      <c r="E2" s="1446" t="s">
        <v>716</v>
      </c>
      <c r="F2" s="1446" t="s">
        <v>549</v>
      </c>
    </row>
    <row r="3" spans="1:6" s="1450" customFormat="1" x14ac:dyDescent="0.2">
      <c r="A3" s="1447" t="s">
        <v>547</v>
      </c>
      <c r="B3" s="1448">
        <f>'BudgetSum 2-3'!C9</f>
        <v>4634850</v>
      </c>
      <c r="C3" s="1448">
        <f>'BudgetSum 2-3'!D9</f>
        <v>424800</v>
      </c>
      <c r="D3" s="1448">
        <f>'BudgetSum 2-3'!F9</f>
        <v>393600</v>
      </c>
      <c r="E3" s="1448">
        <f>'BudgetSum 2-3'!I9</f>
        <v>28500</v>
      </c>
      <c r="F3" s="1449">
        <f>SUM(B3:E3)</f>
        <v>5481750</v>
      </c>
    </row>
    <row r="4" spans="1:6" s="1450" customFormat="1" ht="13.5" thickBot="1" x14ac:dyDescent="0.25">
      <c r="A4" s="1447" t="s">
        <v>548</v>
      </c>
      <c r="B4" s="1451">
        <f>'BudgetSum 2-3'!C19</f>
        <v>4675150</v>
      </c>
      <c r="C4" s="1451">
        <f>'BudgetSum 2-3'!D19</f>
        <v>424500</v>
      </c>
      <c r="D4" s="1451">
        <f>'BudgetSum 2-3'!F19</f>
        <v>388600</v>
      </c>
      <c r="E4" s="1452"/>
      <c r="F4" s="1453">
        <f>SUM(B4:E4)</f>
        <v>5488250</v>
      </c>
    </row>
    <row r="5" spans="1:6" s="1450" customFormat="1" ht="14.25" thickTop="1" thickBot="1" x14ac:dyDescent="0.25">
      <c r="A5" s="1454" t="s">
        <v>517</v>
      </c>
      <c r="B5" s="1455">
        <f>(B3-B4)</f>
        <v>-40300</v>
      </c>
      <c r="C5" s="1455">
        <f>(C3-C4)</f>
        <v>300</v>
      </c>
      <c r="D5" s="1455">
        <f>(D3-D4)</f>
        <v>5000</v>
      </c>
      <c r="E5" s="1451">
        <f>(E3-E4)</f>
        <v>28500</v>
      </c>
      <c r="F5" s="1456">
        <f>SUM(F3-F4)</f>
        <v>-6500</v>
      </c>
    </row>
    <row r="6" spans="1:6" s="1450" customFormat="1" ht="14.25" thickTop="1" thickBot="1" x14ac:dyDescent="0.25">
      <c r="A6" s="1457" t="s">
        <v>895</v>
      </c>
      <c r="B6" s="1458">
        <f>'BudgetSum 2-3'!C81</f>
        <v>150159</v>
      </c>
      <c r="C6" s="1458">
        <f>'BudgetSum 2-3'!D81</f>
        <v>270764</v>
      </c>
      <c r="D6" s="1458">
        <f>'BudgetSum 2-3'!F81</f>
        <v>399006</v>
      </c>
      <c r="E6" s="1458">
        <f>'BudgetSum 2-3'!I81</f>
        <v>381183</v>
      </c>
      <c r="F6" s="1456">
        <f>SUM(B6:E6)</f>
        <v>1201112</v>
      </c>
    </row>
    <row r="7" spans="1:6" ht="50.25" customHeight="1" thickTop="1" x14ac:dyDescent="0.2">
      <c r="C7" s="1783" t="str">
        <f>IF(AND(F5&lt;0,F6&gt;=0,ABS(F5*3)&gt;ABS(F6)),A15,IF(AND(F5&lt;0,F6&gt;0,ABS(F5*3)&lt;=ABS(F6)),A16,IF(AND(F5&lt;0,F6&lt;0),A15,IF(F6=0,A18,A17))))</f>
        <v>Unbalanced budget, however, a deficit reduction plan is not required at this time.</v>
      </c>
      <c r="D7" s="1784"/>
      <c r="E7" s="1784"/>
      <c r="F7" s="1785"/>
    </row>
    <row r="8" spans="1:6" ht="36.75" customHeight="1" x14ac:dyDescent="0.2">
      <c r="A8" s="1786" t="s">
        <v>894</v>
      </c>
      <c r="B8" s="1787"/>
      <c r="C8" s="1787"/>
      <c r="D8" s="1787"/>
      <c r="E8" s="1788"/>
    </row>
    <row r="9" spans="1:6" ht="3.75" customHeight="1" x14ac:dyDescent="0.2">
      <c r="A9" s="1459"/>
      <c r="B9" s="1460"/>
      <c r="C9" s="1460"/>
      <c r="D9" s="1460"/>
      <c r="E9" s="1461"/>
    </row>
    <row r="10" spans="1:6" ht="25.5" customHeight="1" x14ac:dyDescent="0.2">
      <c r="A10" s="1789" t="s">
        <v>819</v>
      </c>
      <c r="B10" s="1790"/>
      <c r="C10" s="1790"/>
      <c r="D10" s="1790"/>
      <c r="E10" s="1790"/>
      <c r="F10" s="1462"/>
    </row>
    <row r="11" spans="1:6" ht="0.75" customHeight="1" x14ac:dyDescent="0.2">
      <c r="A11" s="1463"/>
      <c r="B11" s="1464"/>
      <c r="C11" s="1464"/>
      <c r="D11" s="1464"/>
      <c r="E11" s="1464"/>
      <c r="F11" s="1462"/>
    </row>
    <row r="12" spans="1:6" ht="26.25" customHeight="1" x14ac:dyDescent="0.2">
      <c r="A12" s="1791" t="s">
        <v>903</v>
      </c>
      <c r="B12" s="1790"/>
      <c r="C12" s="1790"/>
      <c r="D12" s="1790"/>
      <c r="E12" s="1790"/>
      <c r="F12" s="1462"/>
    </row>
    <row r="13" spans="1:6" x14ac:dyDescent="0.2">
      <c r="A13" s="1465" t="s">
        <v>244</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782" t="s">
        <v>820</v>
      </c>
      <c r="B15" s="1782"/>
      <c r="C15" s="1782"/>
      <c r="D15" s="1782"/>
      <c r="E15" s="1782"/>
      <c r="F15" s="658" t="s">
        <v>256</v>
      </c>
    </row>
    <row r="16" spans="1:6" ht="40.5" hidden="1" customHeight="1" x14ac:dyDescent="0.2">
      <c r="A16" s="658" t="s">
        <v>496</v>
      </c>
      <c r="F16" s="696" t="s">
        <v>257</v>
      </c>
    </row>
    <row r="17" spans="1:6" ht="40.5" hidden="1" customHeight="1" x14ac:dyDescent="0.2">
      <c r="A17" s="658" t="s">
        <v>497</v>
      </c>
      <c r="F17" s="658" t="s">
        <v>254</v>
      </c>
    </row>
    <row r="18" spans="1:6" ht="2.25" hidden="1" customHeight="1" x14ac:dyDescent="0.2">
      <c r="A18" s="658" t="s">
        <v>399</v>
      </c>
      <c r="F18" s="658" t="s">
        <v>255</v>
      </c>
    </row>
    <row r="19" spans="1:6" ht="14.25" customHeight="1" x14ac:dyDescent="0.2"/>
    <row r="20" spans="1:6" x14ac:dyDescent="0.2">
      <c r="B20" s="1470"/>
    </row>
    <row r="47" spans="3:3" x14ac:dyDescent="0.2">
      <c r="C47" s="696"/>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1"/>
      <c r="B1" s="1472"/>
      <c r="C1" s="1792" t="s">
        <v>248</v>
      </c>
      <c r="D1" s="1793"/>
      <c r="E1" s="1793"/>
      <c r="F1" s="1793"/>
      <c r="G1" s="1794"/>
      <c r="H1" s="1473"/>
      <c r="I1" s="1474"/>
      <c r="J1" s="1474"/>
      <c r="K1" s="1474"/>
      <c r="L1" s="1475"/>
      <c r="M1" s="1476"/>
      <c r="N1" s="1476"/>
      <c r="O1" s="1476"/>
      <c r="P1" s="1476"/>
      <c r="Q1" s="1476"/>
      <c r="R1" s="1473"/>
      <c r="S1" s="1474"/>
      <c r="T1" s="1474"/>
      <c r="U1" s="1474"/>
      <c r="V1" s="1475"/>
      <c r="W1" s="1792" t="s">
        <v>530</v>
      </c>
      <c r="X1" s="1793"/>
      <c r="Y1" s="1793"/>
      <c r="Z1" s="1794"/>
    </row>
    <row r="2" spans="1:26" ht="11.25" customHeight="1" x14ac:dyDescent="0.2">
      <c r="A2" s="1477"/>
      <c r="B2" s="1478"/>
      <c r="C2" s="1807" t="s">
        <v>529</v>
      </c>
      <c r="D2" s="1808"/>
      <c r="E2" s="1808"/>
      <c r="F2" s="1808"/>
      <c r="G2" s="1809"/>
      <c r="H2" s="1797" t="s">
        <v>529</v>
      </c>
      <c r="I2" s="1798"/>
      <c r="J2" s="1798"/>
      <c r="K2" s="1798"/>
      <c r="L2" s="1799"/>
      <c r="M2" s="1807" t="s">
        <v>529</v>
      </c>
      <c r="N2" s="1808"/>
      <c r="O2" s="1808"/>
      <c r="P2" s="1808"/>
      <c r="Q2" s="1809"/>
      <c r="R2" s="1797" t="s">
        <v>529</v>
      </c>
      <c r="S2" s="1798"/>
      <c r="T2" s="1798"/>
      <c r="U2" s="1798"/>
      <c r="V2" s="1799"/>
      <c r="W2" s="1810" t="s">
        <v>531</v>
      </c>
      <c r="X2" s="1811"/>
      <c r="Y2" s="1811"/>
      <c r="Z2" s="1812"/>
    </row>
    <row r="3" spans="1:26" x14ac:dyDescent="0.2">
      <c r="A3" s="1479" t="str">
        <f>Cover!G14</f>
        <v>01-086-0010-26</v>
      </c>
      <c r="B3" s="1480"/>
      <c r="C3" s="1804" t="s">
        <v>717</v>
      </c>
      <c r="D3" s="1805"/>
      <c r="E3" s="1805"/>
      <c r="F3" s="1805"/>
      <c r="G3" s="1806"/>
      <c r="H3" s="1800" t="s">
        <v>745</v>
      </c>
      <c r="I3" s="1801"/>
      <c r="J3" s="1801"/>
      <c r="K3" s="1801"/>
      <c r="L3" s="1802"/>
      <c r="M3" s="1815" t="s">
        <v>748</v>
      </c>
      <c r="N3" s="1805"/>
      <c r="O3" s="1805"/>
      <c r="P3" s="1805"/>
      <c r="Q3" s="1806"/>
      <c r="R3" s="1800" t="s">
        <v>896</v>
      </c>
      <c r="S3" s="1801"/>
      <c r="T3" s="1801"/>
      <c r="U3" s="1801"/>
      <c r="V3" s="1802"/>
      <c r="W3" s="1810" t="s">
        <v>529</v>
      </c>
      <c r="X3" s="1811"/>
      <c r="Y3" s="1811"/>
      <c r="Z3" s="1812"/>
    </row>
    <row r="4" spans="1:26" ht="14.1" customHeight="1" x14ac:dyDescent="0.2">
      <c r="A4" s="1481" t="s">
        <v>544</v>
      </c>
      <c r="B4" s="1482"/>
      <c r="C4" s="1483"/>
      <c r="D4" s="1483"/>
      <c r="E4" s="1483"/>
      <c r="F4" s="1483"/>
      <c r="G4" s="1483"/>
      <c r="H4" s="1484"/>
      <c r="I4" s="1485"/>
      <c r="J4" s="1803"/>
      <c r="K4" s="1803"/>
      <c r="L4" s="1486"/>
      <c r="M4" s="1487"/>
      <c r="N4" s="1487"/>
      <c r="O4" s="1807"/>
      <c r="P4" s="1807"/>
      <c r="Q4" s="1487"/>
      <c r="R4" s="1484"/>
      <c r="S4" s="1485"/>
      <c r="T4" s="1803"/>
      <c r="U4" s="1803"/>
      <c r="V4" s="1486"/>
      <c r="W4" s="1795" t="s">
        <v>564</v>
      </c>
      <c r="X4" s="1796"/>
      <c r="Y4" s="1488"/>
      <c r="Z4" s="1489"/>
    </row>
    <row r="5" spans="1:26" ht="16.5" customHeight="1" x14ac:dyDescent="0.2">
      <c r="A5" s="1538" t="str">
        <f>Cover!G13</f>
        <v>Winchester CUSD #1</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351</v>
      </c>
      <c r="Z5" s="1496"/>
    </row>
    <row r="6" spans="1:26" ht="36" x14ac:dyDescent="0.2">
      <c r="A6" s="1497" t="s">
        <v>822</v>
      </c>
      <c r="B6" s="1498"/>
      <c r="C6" s="1499" t="s">
        <v>545</v>
      </c>
      <c r="D6" s="1499" t="s">
        <v>546</v>
      </c>
      <c r="E6" s="1499" t="s">
        <v>550</v>
      </c>
      <c r="F6" s="1499" t="s">
        <v>551</v>
      </c>
      <c r="G6" s="1499" t="s">
        <v>268</v>
      </c>
      <c r="H6" s="1499" t="s">
        <v>545</v>
      </c>
      <c r="I6" s="1499" t="s">
        <v>546</v>
      </c>
      <c r="J6" s="1499" t="s">
        <v>550</v>
      </c>
      <c r="K6" s="1499" t="s">
        <v>551</v>
      </c>
      <c r="L6" s="1499" t="s">
        <v>268</v>
      </c>
      <c r="M6" s="1536" t="s">
        <v>545</v>
      </c>
      <c r="N6" s="1536" t="s">
        <v>546</v>
      </c>
      <c r="O6" s="1536" t="s">
        <v>550</v>
      </c>
      <c r="P6" s="1536" t="s">
        <v>551</v>
      </c>
      <c r="Q6" s="1536" t="s">
        <v>268</v>
      </c>
      <c r="R6" s="1536" t="s">
        <v>545</v>
      </c>
      <c r="S6" s="1536" t="s">
        <v>546</v>
      </c>
      <c r="T6" s="1536" t="s">
        <v>550</v>
      </c>
      <c r="U6" s="1536" t="s">
        <v>551</v>
      </c>
      <c r="V6" s="1537" t="s">
        <v>268</v>
      </c>
      <c r="W6" s="1537" t="s">
        <v>717</v>
      </c>
      <c r="X6" s="1536" t="s">
        <v>745</v>
      </c>
      <c r="Y6" s="1536" t="s">
        <v>748</v>
      </c>
      <c r="Z6" s="1536" t="s">
        <v>896</v>
      </c>
    </row>
    <row r="7" spans="1:26" ht="23.1" customHeight="1" x14ac:dyDescent="0.2">
      <c r="A7" s="1813" t="s">
        <v>821</v>
      </c>
      <c r="B7" s="1814"/>
      <c r="C7" s="1500">
        <f>'BudgetSum 2-3'!C3</f>
        <v>190459</v>
      </c>
      <c r="D7" s="1500">
        <f>'BudgetSum 2-3'!D3</f>
        <v>270464</v>
      </c>
      <c r="E7" s="1500">
        <f>'BudgetSum 2-3'!F3</f>
        <v>394006</v>
      </c>
      <c r="F7" s="1500">
        <f>'BudgetSum 2-3'!I3</f>
        <v>352683</v>
      </c>
      <c r="G7" s="1500">
        <f>SUM(C7:F7)</f>
        <v>1207612</v>
      </c>
      <c r="H7" s="1500">
        <f>C27</f>
        <v>150159</v>
      </c>
      <c r="I7" s="1500">
        <f>D27</f>
        <v>270764</v>
      </c>
      <c r="J7" s="1500">
        <f>E27</f>
        <v>399006</v>
      </c>
      <c r="K7" s="1500">
        <f>F27</f>
        <v>381183</v>
      </c>
      <c r="L7" s="1500">
        <f>SUM(H7:K7)</f>
        <v>1201112</v>
      </c>
      <c r="M7" s="1500">
        <f>H27</f>
        <v>150159</v>
      </c>
      <c r="N7" s="1500">
        <f>I27</f>
        <v>270764</v>
      </c>
      <c r="O7" s="1500">
        <f>J27</f>
        <v>399006</v>
      </c>
      <c r="P7" s="1500">
        <f>K27</f>
        <v>381183</v>
      </c>
      <c r="Q7" s="1500">
        <f>SUM(M7:P7)</f>
        <v>1201112</v>
      </c>
      <c r="R7" s="1500">
        <f>M27</f>
        <v>150159</v>
      </c>
      <c r="S7" s="1500">
        <f>N27</f>
        <v>270764</v>
      </c>
      <c r="T7" s="1500">
        <f>O27</f>
        <v>399006</v>
      </c>
      <c r="U7" s="1500">
        <f>P27</f>
        <v>381183</v>
      </c>
      <c r="V7" s="1500">
        <f>SUM(R7:U7)</f>
        <v>1201112</v>
      </c>
      <c r="W7" s="1500">
        <f>G7</f>
        <v>1207612</v>
      </c>
      <c r="X7" s="1500">
        <f>L7</f>
        <v>1201112</v>
      </c>
      <c r="Y7" s="1500">
        <f>Q7</f>
        <v>1201112</v>
      </c>
      <c r="Z7" s="1500">
        <f>V7</f>
        <v>1201112</v>
      </c>
    </row>
    <row r="8" spans="1:26" ht="16.7" customHeight="1" x14ac:dyDescent="0.2">
      <c r="A8" s="1501" t="s">
        <v>565</v>
      </c>
      <c r="B8" s="1502" t="s">
        <v>734</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350</v>
      </c>
      <c r="B9" s="1507">
        <v>1000</v>
      </c>
      <c r="C9" s="1508">
        <f>'BudgetSum 2-3'!C5</f>
        <v>1487150</v>
      </c>
      <c r="D9" s="1508">
        <f>'BudgetSum 2-3'!D5</f>
        <v>274800</v>
      </c>
      <c r="E9" s="1508">
        <f>'BudgetSum 2-3'!F5</f>
        <v>113600</v>
      </c>
      <c r="F9" s="1508">
        <f>'BudgetSum 2-3'!I5</f>
        <v>28500</v>
      </c>
      <c r="G9" s="1508">
        <f>SUM(C9:F9)</f>
        <v>1904050</v>
      </c>
      <c r="H9" s="1509"/>
      <c r="I9" s="1509"/>
      <c r="J9" s="1509"/>
      <c r="K9" s="1509"/>
      <c r="L9" s="1510">
        <f t="shared" ref="L9:L21" si="0">SUM(H9:K9)</f>
        <v>0</v>
      </c>
      <c r="M9" s="1509"/>
      <c r="N9" s="1509"/>
      <c r="O9" s="1509"/>
      <c r="P9" s="1509"/>
      <c r="Q9" s="1510">
        <f>SUM(M9:P9)</f>
        <v>0</v>
      </c>
      <c r="R9" s="1509"/>
      <c r="S9" s="1509"/>
      <c r="T9" s="1509"/>
      <c r="U9" s="1509"/>
      <c r="V9" s="1510">
        <f>SUM(R9:U9)</f>
        <v>0</v>
      </c>
      <c r="W9" s="1510">
        <f>G9</f>
        <v>1904050</v>
      </c>
      <c r="X9" s="1510">
        <f>L9</f>
        <v>0</v>
      </c>
      <c r="Y9" s="1510">
        <f>Q9</f>
        <v>0</v>
      </c>
      <c r="Z9" s="1510">
        <f>V9</f>
        <v>0</v>
      </c>
    </row>
    <row r="10" spans="1:26" ht="27" customHeight="1" x14ac:dyDescent="0.2">
      <c r="A10" s="1506" t="s">
        <v>870</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526</v>
      </c>
      <c r="B11" s="1507">
        <v>3000</v>
      </c>
      <c r="C11" s="1510">
        <f>'BudgetSum 2-3'!C7</f>
        <v>2760700</v>
      </c>
      <c r="D11" s="1510">
        <f>'BudgetSum 2-3'!D7</f>
        <v>150000</v>
      </c>
      <c r="E11" s="1510">
        <f>'BudgetSum 2-3'!F7</f>
        <v>280000</v>
      </c>
      <c r="F11" s="1510">
        <f>'BudgetSum 2-3'!I7</f>
        <v>0</v>
      </c>
      <c r="G11" s="1510">
        <f>SUM(C11:F11)</f>
        <v>3190700</v>
      </c>
      <c r="H11" s="1509"/>
      <c r="I11" s="1509"/>
      <c r="J11" s="1509"/>
      <c r="K11" s="1509"/>
      <c r="L11" s="1510">
        <f t="shared" si="0"/>
        <v>0</v>
      </c>
      <c r="M11" s="1509"/>
      <c r="N11" s="1509"/>
      <c r="O11" s="1509"/>
      <c r="P11" s="1509"/>
      <c r="Q11" s="1510">
        <f>SUM(M11:P11)</f>
        <v>0</v>
      </c>
      <c r="R11" s="1509"/>
      <c r="S11" s="1509"/>
      <c r="T11" s="1509"/>
      <c r="U11" s="1509"/>
      <c r="V11" s="1510">
        <f>SUM(R11:U11)</f>
        <v>0</v>
      </c>
      <c r="W11" s="1510">
        <f>G11</f>
        <v>3190700</v>
      </c>
      <c r="X11" s="1510">
        <f>L11</f>
        <v>0</v>
      </c>
      <c r="Y11" s="1510">
        <f>Q11</f>
        <v>0</v>
      </c>
      <c r="Z11" s="1510">
        <f>V11</f>
        <v>0</v>
      </c>
    </row>
    <row r="12" spans="1:26" ht="15.75" customHeight="1" x14ac:dyDescent="0.2">
      <c r="A12" s="1506" t="s">
        <v>527</v>
      </c>
      <c r="B12" s="1507">
        <v>4000</v>
      </c>
      <c r="C12" s="1513">
        <f>'BudgetSum 2-3'!C8</f>
        <v>387000</v>
      </c>
      <c r="D12" s="1513">
        <f>'BudgetSum 2-3'!D8</f>
        <v>0</v>
      </c>
      <c r="E12" s="1513">
        <f>'BudgetSum 2-3'!F8</f>
        <v>0</v>
      </c>
      <c r="F12" s="1513">
        <f>'BudgetSum 2-3'!I8</f>
        <v>0</v>
      </c>
      <c r="G12" s="1513">
        <f>SUM(C12:F12)</f>
        <v>387000</v>
      </c>
      <c r="H12" s="1509"/>
      <c r="I12" s="1509"/>
      <c r="J12" s="1509"/>
      <c r="K12" s="1509"/>
      <c r="L12" s="1510">
        <f t="shared" si="0"/>
        <v>0</v>
      </c>
      <c r="M12" s="1509"/>
      <c r="N12" s="1509"/>
      <c r="O12" s="1509"/>
      <c r="P12" s="1509"/>
      <c r="Q12" s="1510">
        <f>SUM(M12:P12)</f>
        <v>0</v>
      </c>
      <c r="R12" s="1509"/>
      <c r="S12" s="1509"/>
      <c r="T12" s="1509"/>
      <c r="U12" s="1509"/>
      <c r="V12" s="1510">
        <f>SUM(R12:U12)</f>
        <v>0</v>
      </c>
      <c r="W12" s="1510">
        <f>G12</f>
        <v>387000</v>
      </c>
      <c r="X12" s="1510">
        <f>L12</f>
        <v>0</v>
      </c>
      <c r="Y12" s="1510">
        <f>Q12</f>
        <v>0</v>
      </c>
      <c r="Z12" s="1510">
        <f>V12</f>
        <v>0</v>
      </c>
    </row>
    <row r="13" spans="1:26" ht="13.5" thickBot="1" x14ac:dyDescent="0.25">
      <c r="A13" s="1820" t="s">
        <v>525</v>
      </c>
      <c r="B13" s="1821"/>
      <c r="C13" s="1514">
        <f>SUM(C9:C12)</f>
        <v>4634850</v>
      </c>
      <c r="D13" s="1514">
        <f>SUM(D9:D12)</f>
        <v>424800</v>
      </c>
      <c r="E13" s="1514">
        <f>SUM(E9:E12)</f>
        <v>393600</v>
      </c>
      <c r="F13" s="1514">
        <f>SUM(F9:F12)</f>
        <v>28500</v>
      </c>
      <c r="G13" s="1514">
        <f>SUM(C13:F13)</f>
        <v>5481750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5481750</v>
      </c>
      <c r="X13" s="1514">
        <f>L13</f>
        <v>0</v>
      </c>
      <c r="Y13" s="1514">
        <f>Q13</f>
        <v>0</v>
      </c>
      <c r="Z13" s="1514">
        <f>V13</f>
        <v>0</v>
      </c>
    </row>
    <row r="14" spans="1:26" ht="16.7" customHeight="1" thickTop="1" x14ac:dyDescent="0.2">
      <c r="A14" s="1515" t="s">
        <v>304</v>
      </c>
      <c r="B14" s="1516" t="s">
        <v>523</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285</v>
      </c>
      <c r="B15" s="1507">
        <v>1000</v>
      </c>
      <c r="C15" s="1510">
        <f>'BudgetSum 2-3'!C13</f>
        <v>3525200</v>
      </c>
      <c r="D15" s="1518"/>
      <c r="E15" s="1518"/>
      <c r="F15" s="1518"/>
      <c r="G15" s="1510">
        <f t="shared" ref="G15:G21" si="1">SUM(C15:F15)</f>
        <v>3525200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3525200</v>
      </c>
      <c r="X15" s="1510">
        <f t="shared" ref="X15:X22" si="5">L15</f>
        <v>0</v>
      </c>
      <c r="Y15" s="1510">
        <f t="shared" ref="Y15:Y22" si="6">Q15</f>
        <v>0</v>
      </c>
      <c r="Z15" s="1510">
        <f t="shared" ref="Z15:Z22" si="7">V15</f>
        <v>0</v>
      </c>
    </row>
    <row r="16" spans="1:26" ht="15.75" customHeight="1" x14ac:dyDescent="0.2">
      <c r="A16" s="1506" t="s">
        <v>153</v>
      </c>
      <c r="B16" s="1507">
        <v>2000</v>
      </c>
      <c r="C16" s="1510">
        <f>'BudgetSum 2-3'!C14</f>
        <v>949950</v>
      </c>
      <c r="D16" s="1510">
        <f>'BudgetSum 2-3'!D14</f>
        <v>424500</v>
      </c>
      <c r="E16" s="1510">
        <f>'BudgetSum 2-3'!F14</f>
        <v>388600</v>
      </c>
      <c r="F16" s="1518"/>
      <c r="G16" s="1510">
        <f t="shared" si="1"/>
        <v>1763050</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1763050</v>
      </c>
      <c r="X16" s="1510">
        <f t="shared" si="5"/>
        <v>0</v>
      </c>
      <c r="Y16" s="1510">
        <f t="shared" si="6"/>
        <v>0</v>
      </c>
      <c r="Z16" s="1510">
        <f t="shared" si="7"/>
        <v>0</v>
      </c>
    </row>
    <row r="17" spans="1:26" ht="15.75" customHeight="1" x14ac:dyDescent="0.2">
      <c r="A17" s="1506" t="s">
        <v>597</v>
      </c>
      <c r="B17" s="1507">
        <v>3000</v>
      </c>
      <c r="C17" s="1510">
        <f>'BudgetSum 2-3'!C15</f>
        <v>0</v>
      </c>
      <c r="D17" s="1510">
        <f>'BudgetSum 2-3'!D15</f>
        <v>0</v>
      </c>
      <c r="E17" s="1510">
        <f>'BudgetSum 2-3'!F15</f>
        <v>0</v>
      </c>
      <c r="F17" s="1518"/>
      <c r="G17" s="1510">
        <f t="shared" si="1"/>
        <v>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0</v>
      </c>
      <c r="X17" s="1510">
        <f t="shared" si="5"/>
        <v>0</v>
      </c>
      <c r="Y17" s="1510">
        <f t="shared" si="6"/>
        <v>0</v>
      </c>
      <c r="Z17" s="1510">
        <f t="shared" si="7"/>
        <v>0</v>
      </c>
    </row>
    <row r="18" spans="1:26" ht="15.75" customHeight="1" x14ac:dyDescent="0.2">
      <c r="A18" s="1506" t="s">
        <v>432</v>
      </c>
      <c r="B18" s="1507">
        <v>4000</v>
      </c>
      <c r="C18" s="1510">
        <f>'BudgetSum 2-3'!C16</f>
        <v>200000</v>
      </c>
      <c r="D18" s="1510">
        <f>'BudgetSum 2-3'!D16</f>
        <v>0</v>
      </c>
      <c r="E18" s="1510">
        <f>'BudgetSum 2-3'!F16</f>
        <v>0</v>
      </c>
      <c r="F18" s="1518"/>
      <c r="G18" s="1510">
        <f t="shared" si="1"/>
        <v>200000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200000</v>
      </c>
      <c r="X18" s="1510">
        <f t="shared" si="5"/>
        <v>0</v>
      </c>
      <c r="Y18" s="1510">
        <f t="shared" si="6"/>
        <v>0</v>
      </c>
      <c r="Z18" s="1510">
        <f t="shared" si="7"/>
        <v>0</v>
      </c>
    </row>
    <row r="19" spans="1:26" ht="15.75" customHeight="1" x14ac:dyDescent="0.2">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455</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ht="13.5" thickBot="1" x14ac:dyDescent="0.25">
      <c r="A21" s="1820" t="s">
        <v>410</v>
      </c>
      <c r="B21" s="1821"/>
      <c r="C21" s="1508">
        <f>SUM(C15:C20)</f>
        <v>4675150</v>
      </c>
      <c r="D21" s="1508">
        <f>SUM(D15:D20)</f>
        <v>424500</v>
      </c>
      <c r="E21" s="1508">
        <f>SUM(E15:E20)</f>
        <v>388600</v>
      </c>
      <c r="F21" s="1518"/>
      <c r="G21" s="1508">
        <f t="shared" si="1"/>
        <v>5488250</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5488250</v>
      </c>
      <c r="X21" s="1514">
        <f t="shared" si="5"/>
        <v>0</v>
      </c>
      <c r="Y21" s="1514">
        <f t="shared" si="6"/>
        <v>0</v>
      </c>
      <c r="Z21" s="1514">
        <f t="shared" si="7"/>
        <v>0</v>
      </c>
    </row>
    <row r="22" spans="1:26" ht="14.25" thickTop="1" thickBot="1" x14ac:dyDescent="0.25">
      <c r="A22" s="1822" t="s">
        <v>552</v>
      </c>
      <c r="B22" s="1823"/>
      <c r="C22" s="1520">
        <f>SUM(C13-C21)</f>
        <v>-40300</v>
      </c>
      <c r="D22" s="1520">
        <f>SUM(D13-D21)</f>
        <v>300</v>
      </c>
      <c r="E22" s="1520">
        <f>SUM(E13-E21)</f>
        <v>5000</v>
      </c>
      <c r="F22" s="1521">
        <f>SUM(F13-F21)</f>
        <v>28500</v>
      </c>
      <c r="G22" s="1520">
        <f>G13-G21</f>
        <v>-6500</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-6500</v>
      </c>
      <c r="X22" s="1520">
        <f t="shared" si="5"/>
        <v>0</v>
      </c>
      <c r="Y22" s="1520">
        <f t="shared" si="6"/>
        <v>0</v>
      </c>
      <c r="Z22" s="1520">
        <f t="shared" si="7"/>
        <v>0</v>
      </c>
    </row>
    <row r="23" spans="1:26" ht="16.7" customHeight="1" thickTop="1" thickBot="1" x14ac:dyDescent="0.25">
      <c r="A23" s="1501" t="s">
        <v>382</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25">
      <c r="A24" s="1524" t="s">
        <v>383</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x14ac:dyDescent="0.25">
      <c r="A25" s="1527" t="s">
        <v>384</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ht="14.25" thickTop="1" thickBot="1" x14ac:dyDescent="0.25">
      <c r="A26" s="1816" t="s">
        <v>271</v>
      </c>
      <c r="B26" s="1817"/>
      <c r="C26" s="1528">
        <f t="shared" ref="C26:H26" si="8">SUM(C24-C25)</f>
        <v>0</v>
      </c>
      <c r="D26" s="1528">
        <f t="shared" si="8"/>
        <v>0</v>
      </c>
      <c r="E26" s="1528">
        <f t="shared" si="8"/>
        <v>0</v>
      </c>
      <c r="F26" s="1528">
        <f t="shared" si="8"/>
        <v>0</v>
      </c>
      <c r="G26" s="1528">
        <f t="shared" si="8"/>
        <v>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0</v>
      </c>
      <c r="X26" s="1528">
        <f>L26</f>
        <v>0</v>
      </c>
      <c r="Y26" s="1528">
        <f>Q26</f>
        <v>0</v>
      </c>
      <c r="Z26" s="1528">
        <f>V26</f>
        <v>0</v>
      </c>
    </row>
    <row r="27" spans="1:26" ht="14.25" thickTop="1" thickBot="1" x14ac:dyDescent="0.25">
      <c r="A27" s="1818" t="s">
        <v>438</v>
      </c>
      <c r="B27" s="1819"/>
      <c r="C27" s="1530">
        <f>C7+C22+C26</f>
        <v>150159</v>
      </c>
      <c r="D27" s="1530">
        <f t="shared" ref="D27:U27" si="10">D7+D22+D26</f>
        <v>270764</v>
      </c>
      <c r="E27" s="1530">
        <f t="shared" si="10"/>
        <v>399006</v>
      </c>
      <c r="F27" s="1530">
        <f t="shared" si="10"/>
        <v>381183</v>
      </c>
      <c r="G27" s="1530">
        <f t="shared" si="10"/>
        <v>1201112</v>
      </c>
      <c r="H27" s="1530">
        <f t="shared" si="10"/>
        <v>150159</v>
      </c>
      <c r="I27" s="1530">
        <f t="shared" si="10"/>
        <v>270764</v>
      </c>
      <c r="J27" s="1530">
        <f t="shared" si="10"/>
        <v>399006</v>
      </c>
      <c r="K27" s="1530">
        <f t="shared" si="10"/>
        <v>381183</v>
      </c>
      <c r="L27" s="1531">
        <f>SUM(H27:K27)</f>
        <v>1201112</v>
      </c>
      <c r="M27" s="1530">
        <f t="shared" si="10"/>
        <v>150159</v>
      </c>
      <c r="N27" s="1530">
        <f t="shared" si="10"/>
        <v>270764</v>
      </c>
      <c r="O27" s="1530">
        <f t="shared" si="10"/>
        <v>399006</v>
      </c>
      <c r="P27" s="1530">
        <f t="shared" si="10"/>
        <v>381183</v>
      </c>
      <c r="Q27" s="1530">
        <f t="shared" si="10"/>
        <v>1201112</v>
      </c>
      <c r="R27" s="1530">
        <f t="shared" si="10"/>
        <v>150159</v>
      </c>
      <c r="S27" s="1530">
        <f t="shared" si="10"/>
        <v>270764</v>
      </c>
      <c r="T27" s="1530">
        <f t="shared" si="10"/>
        <v>399006</v>
      </c>
      <c r="U27" s="1530">
        <f t="shared" si="10"/>
        <v>381183</v>
      </c>
      <c r="V27" s="1530">
        <f>V7+V22+V26</f>
        <v>1201112</v>
      </c>
      <c r="W27" s="1530">
        <f>G27</f>
        <v>1201112</v>
      </c>
      <c r="X27" s="1530">
        <f>L27</f>
        <v>1201112</v>
      </c>
      <c r="Y27" s="1530">
        <f>Q27</f>
        <v>1201112</v>
      </c>
      <c r="Z27" s="1530">
        <f>V27</f>
        <v>1201112</v>
      </c>
    </row>
    <row r="28" spans="1:26" ht="13.5" thickTop="1" x14ac:dyDescent="0.2">
      <c r="C28" s="1533"/>
      <c r="D28" s="1533"/>
      <c r="E28" s="1533"/>
      <c r="F28" s="1533"/>
      <c r="G28" s="1533"/>
      <c r="H28" s="1533"/>
      <c r="I28" s="1533"/>
      <c r="J28" s="1533"/>
      <c r="K28" s="1534"/>
      <c r="L28" s="1534"/>
    </row>
    <row r="51" spans="4:4" x14ac:dyDescent="0.2">
      <c r="D51" s="1535"/>
    </row>
  </sheetData>
  <sheetProtection algorithmName="SHA-512" hashValue="6O5kAY6nQKSM2dRJ3wJcplmsjCBJ6wIkqTZThkwZGnRa1rwDSuHhM7m/oSmXNRNKMT3uDLP2BAIbYvNQ8iIi4g==" saltValue="yHtPuPg0YpXxawuJG4oy9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RowHeight="12.75" x14ac:dyDescent="0.2"/>
  <cols>
    <col min="1" max="1" width="3.28515625" style="1540"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2" t="s">
        <v>232</v>
      </c>
      <c r="C1" s="1542"/>
    </row>
    <row r="2" spans="1:8" s="1563" customFormat="1" ht="15" x14ac:dyDescent="0.25">
      <c r="B2" s="1562" t="s">
        <v>897</v>
      </c>
      <c r="C2" s="1564"/>
    </row>
    <row r="3" spans="1:8" ht="7.5" customHeight="1" thickBot="1" x14ac:dyDescent="0.25">
      <c r="B3" s="1541"/>
      <c r="C3" s="1542"/>
    </row>
    <row r="4" spans="1:8" ht="13.5" thickTop="1" x14ac:dyDescent="0.2">
      <c r="A4" s="1543"/>
      <c r="B4" s="1544" t="str">
        <f>Cover!G13&amp;"              "&amp;Cover!G14</f>
        <v>Winchester CUSD #1              01-086-0010-26</v>
      </c>
      <c r="C4" s="1428"/>
    </row>
    <row r="5" spans="1:8" ht="39.75" customHeight="1" x14ac:dyDescent="0.2">
      <c r="A5" s="1433"/>
      <c r="B5" s="1545" t="s">
        <v>747</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238</v>
      </c>
    </row>
    <row r="9" spans="1:8" ht="32.25" customHeight="1" x14ac:dyDescent="0.2">
      <c r="A9" s="1553"/>
      <c r="B9" s="1554"/>
      <c r="C9" s="1470"/>
      <c r="D9" s="1470"/>
    </row>
    <row r="10" spans="1:8" ht="30" customHeight="1" x14ac:dyDescent="0.2">
      <c r="A10" s="1553"/>
      <c r="B10" s="1555"/>
      <c r="C10" s="1470"/>
      <c r="D10" s="1470"/>
    </row>
    <row r="11" spans="1:8" x14ac:dyDescent="0.2">
      <c r="A11" s="1551">
        <v>2</v>
      </c>
      <c r="B11" s="1552" t="s">
        <v>233</v>
      </c>
    </row>
    <row r="12" spans="1:8" ht="30" customHeight="1" x14ac:dyDescent="0.2">
      <c r="A12" s="1553"/>
      <c r="B12" s="1556"/>
    </row>
    <row r="13" spans="1:8" ht="30" customHeight="1" x14ac:dyDescent="0.2">
      <c r="A13" s="1553"/>
      <c r="B13" s="1557"/>
    </row>
    <row r="14" spans="1:8" x14ac:dyDescent="0.2">
      <c r="A14" s="1551"/>
      <c r="B14" s="1558" t="s">
        <v>881</v>
      </c>
    </row>
    <row r="15" spans="1:8" ht="30" customHeight="1" x14ac:dyDescent="0.2">
      <c r="A15" s="1553"/>
      <c r="B15" s="1556"/>
    </row>
    <row r="16" spans="1:8" ht="30" customHeight="1" x14ac:dyDescent="0.2">
      <c r="A16" s="1553"/>
      <c r="B16" s="1557"/>
    </row>
    <row r="17" spans="1:4" x14ac:dyDescent="0.2">
      <c r="A17" s="1551"/>
      <c r="B17" s="1558" t="s">
        <v>234</v>
      </c>
      <c r="D17" s="1559"/>
    </row>
    <row r="18" spans="1:4" ht="30" customHeight="1" x14ac:dyDescent="0.2">
      <c r="A18" s="1553"/>
      <c r="B18" s="1556"/>
    </row>
    <row r="19" spans="1:4" ht="30" customHeight="1" x14ac:dyDescent="0.2">
      <c r="A19" s="1553"/>
      <c r="B19" s="1557"/>
    </row>
    <row r="20" spans="1:4" x14ac:dyDescent="0.2">
      <c r="A20" s="1551"/>
      <c r="B20" s="1558" t="s">
        <v>235</v>
      </c>
    </row>
    <row r="21" spans="1:4" ht="30" customHeight="1" x14ac:dyDescent="0.2">
      <c r="A21" s="1553"/>
      <c r="B21" s="1556"/>
    </row>
    <row r="22" spans="1:4" ht="30" customHeight="1" x14ac:dyDescent="0.2">
      <c r="A22" s="1553"/>
      <c r="B22" s="1557"/>
    </row>
    <row r="23" spans="1:4" x14ac:dyDescent="0.2">
      <c r="A23" s="1551"/>
      <c r="B23" s="1558" t="s">
        <v>236</v>
      </c>
    </row>
    <row r="24" spans="1:4" ht="30" customHeight="1" x14ac:dyDescent="0.2">
      <c r="B24" s="1556"/>
    </row>
    <row r="25" spans="1:4" ht="30" customHeight="1" x14ac:dyDescent="0.2">
      <c r="B25" s="1557"/>
    </row>
    <row r="26" spans="1:4" x14ac:dyDescent="0.2">
      <c r="A26" s="1551"/>
      <c r="B26" s="1558" t="s">
        <v>237</v>
      </c>
    </row>
    <row r="27" spans="1:4" ht="30" customHeight="1" x14ac:dyDescent="0.2">
      <c r="B27" s="1556"/>
    </row>
    <row r="28" spans="1:4" ht="30" customHeight="1" x14ac:dyDescent="0.2">
      <c r="B28" s="1557"/>
    </row>
    <row r="29" spans="1:4" x14ac:dyDescent="0.2">
      <c r="B29" s="1558" t="s">
        <v>239</v>
      </c>
    </row>
    <row r="30" spans="1:4" ht="30" customHeight="1" x14ac:dyDescent="0.2">
      <c r="B30" s="1560"/>
    </row>
    <row r="31" spans="1:4" ht="30" customHeight="1" x14ac:dyDescent="0.2">
      <c r="B31" s="1557"/>
    </row>
    <row r="32" spans="1:4" x14ac:dyDescent="0.2">
      <c r="B32" s="1558" t="s">
        <v>671</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3.xml><?xml version="1.0" encoding="utf-8"?>
<ds:datastoreItem xmlns:ds="http://schemas.openxmlformats.org/officeDocument/2006/customXml" ds:itemID="{72A8EF85-CE8B-4D3B-AAB9-67418307F47D}">
  <ds:schemaRefs>
    <ds:schemaRef ds:uri="4d435f69-8686-490b-bd6d-b153bf22ab50"/>
    <ds:schemaRef ds:uri="http://purl.org/dc/elements/1.1/"/>
    <ds:schemaRef ds:uri="http://www.w3.org/XML/1998/namespace"/>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d21dc803-237d-4c68-8692-8d731fd29118"/>
    <ds:schemaRef ds:uri="6ce3111e-7420-4802-b50a-75d4e9a0b980"/>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Kevin Blankenship</cp:lastModifiedBy>
  <cp:lastPrinted>2019-09-05T20:45:45Z</cp:lastPrinted>
  <dcterms:created xsi:type="dcterms:W3CDTF">2001-01-31T16:14:51Z</dcterms:created>
  <dcterms:modified xsi:type="dcterms:W3CDTF">2020-05-08T13:36:14Z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